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tomo\Desktop\"/>
    </mc:Choice>
  </mc:AlternateContent>
  <bookViews>
    <workbookView xWindow="0" yWindow="0" windowWidth="20490" windowHeight="7770"/>
  </bookViews>
  <sheets>
    <sheet name="収支計算書" sheetId="5" r:id="rId1"/>
    <sheet name="貸借対照表" sheetId="4" r:id="rId2"/>
    <sheet name="部門別" sheetId="6" state="hidden" r:id="rId3"/>
    <sheet name="Sheet1" sheetId="7" r:id="rId4"/>
  </sheets>
  <definedNames>
    <definedName name="_xlnm.Print_Area" localSheetId="0">収支計算書!$A$1:$D$50</definedName>
    <definedName name="_xlnm.Print_Area" localSheetId="1">貸借対照表!$B$1:$E$30</definedName>
    <definedName name="_xlnm.Print_Area" localSheetId="2">部門別!$A$1:$L$36</definedName>
  </definedNames>
  <calcPr calcId="152511"/>
</workbook>
</file>

<file path=xl/calcChain.xml><?xml version="1.0" encoding="utf-8"?>
<calcChain xmlns="http://schemas.openxmlformats.org/spreadsheetml/2006/main">
  <c r="L18" i="6" l="1"/>
  <c r="L19" i="6"/>
  <c r="F22" i="6" s="1"/>
  <c r="K19" i="6"/>
  <c r="L27" i="6"/>
  <c r="K27" i="6"/>
  <c r="D22" i="6"/>
  <c r="E22" i="6"/>
  <c r="K34" i="6"/>
  <c r="K32" i="6"/>
  <c r="K36" i="6" s="1"/>
  <c r="K29" i="6"/>
  <c r="K18" i="6"/>
  <c r="F36" i="6"/>
  <c r="F29" i="6"/>
  <c r="F18" i="6"/>
  <c r="F20" i="6" s="1"/>
  <c r="K20" i="6" l="1"/>
  <c r="J36" i="6"/>
  <c r="J34" i="6"/>
  <c r="J32" i="6"/>
  <c r="J29" i="6"/>
  <c r="J27" i="6"/>
  <c r="J20" i="6"/>
  <c r="J18" i="6"/>
  <c r="D36" i="6"/>
  <c r="D29" i="6"/>
  <c r="D18" i="6"/>
  <c r="D20" i="6" s="1"/>
  <c r="C15" i="4"/>
  <c r="C42" i="5"/>
  <c r="C41" i="5"/>
  <c r="H36" i="6" l="1"/>
  <c r="I34" i="6"/>
  <c r="I32" i="6"/>
  <c r="I36" i="6" s="1"/>
  <c r="H29" i="6"/>
  <c r="I18" i="6"/>
  <c r="H18" i="6"/>
  <c r="H20" i="6" s="1"/>
  <c r="C36" i="6"/>
  <c r="B36" i="6"/>
  <c r="C29" i="6"/>
  <c r="I27" i="6" s="1"/>
  <c r="I29" i="6" s="1"/>
  <c r="B29" i="6"/>
  <c r="B22" i="6"/>
  <c r="C18" i="6"/>
  <c r="C20" i="6" s="1"/>
  <c r="B18" i="6"/>
  <c r="B20" i="6" s="1"/>
  <c r="I19" i="6" l="1"/>
  <c r="C22" i="6"/>
  <c r="I20" i="6"/>
  <c r="L34" i="6"/>
  <c r="L32" i="6"/>
  <c r="D20" i="4"/>
  <c r="D25" i="4" s="1"/>
  <c r="D15" i="4"/>
  <c r="D10" i="4"/>
  <c r="D17" i="4" l="1"/>
  <c r="D33" i="5"/>
  <c r="D32" i="5"/>
  <c r="D31" i="5"/>
  <c r="C16" i="5" l="1"/>
  <c r="D15" i="5"/>
  <c r="B16" i="5"/>
  <c r="L36" i="6" l="1"/>
  <c r="E36" i="6"/>
  <c r="E29" i="6"/>
  <c r="L29" i="6" s="1"/>
  <c r="E18" i="6"/>
  <c r="E20" i="6" s="1"/>
  <c r="L1" i="6"/>
  <c r="D19" i="5" l="1"/>
  <c r="G43" i="5"/>
  <c r="L20" i="6" l="1"/>
  <c r="D42" i="5"/>
  <c r="E23" i="4"/>
  <c r="G22" i="5"/>
  <c r="G46" i="5" s="1"/>
  <c r="B39" i="5"/>
  <c r="B44" i="5" s="1"/>
  <c r="B21" i="5"/>
  <c r="C21" i="5"/>
  <c r="D18" i="5"/>
  <c r="D41" i="5"/>
  <c r="D12" i="5"/>
  <c r="E21" i="4"/>
  <c r="E22" i="4"/>
  <c r="E24" i="4"/>
  <c r="C20" i="4"/>
  <c r="C39" i="5"/>
  <c r="C44" i="5" s="1"/>
  <c r="D40" i="5"/>
  <c r="D43" i="5"/>
  <c r="D36" i="5"/>
  <c r="D35" i="5"/>
  <c r="D34" i="5"/>
  <c r="D30" i="5"/>
  <c r="D29" i="5"/>
  <c r="D28" i="5"/>
  <c r="D27" i="5"/>
  <c r="D26" i="5"/>
  <c r="D25" i="5"/>
  <c r="D24" i="5"/>
  <c r="C23" i="5"/>
  <c r="D17" i="5"/>
  <c r="D20" i="5"/>
  <c r="D14" i="5"/>
  <c r="D13" i="5"/>
  <c r="D11" i="5"/>
  <c r="D10" i="5"/>
  <c r="D9" i="5"/>
  <c r="D8" i="5"/>
  <c r="E16" i="4"/>
  <c r="E15" i="4" s="1"/>
  <c r="E14" i="4"/>
  <c r="E13" i="4"/>
  <c r="E12" i="4"/>
  <c r="E11" i="4"/>
  <c r="C10" i="4"/>
  <c r="C19" i="4"/>
  <c r="E19" i="4" s="1"/>
  <c r="C25" i="4" l="1"/>
  <c r="C17" i="4"/>
  <c r="E20" i="4"/>
  <c r="E25" i="4" s="1"/>
  <c r="E10" i="4"/>
  <c r="E17" i="4" s="1"/>
  <c r="D39" i="5"/>
  <c r="D44" i="5" s="1"/>
  <c r="C58" i="5"/>
  <c r="D16" i="5"/>
  <c r="D21" i="5" s="1"/>
  <c r="C37" i="4" l="1"/>
</calcChain>
</file>

<file path=xl/sharedStrings.xml><?xml version="1.0" encoding="utf-8"?>
<sst xmlns="http://schemas.openxmlformats.org/spreadsheetml/2006/main" count="149" uniqueCount="122">
  <si>
    <t>早稲田実業学校校友会</t>
    <rPh sb="0" eb="7">
      <t>ワセダ</t>
    </rPh>
    <rPh sb="7" eb="10">
      <t>コウユウカイ</t>
    </rPh>
    <phoneticPr fontId="3"/>
  </si>
  <si>
    <t>収入の部</t>
    <rPh sb="0" eb="2">
      <t>シュウニュウ</t>
    </rPh>
    <rPh sb="3" eb="4">
      <t>ブ</t>
    </rPh>
    <phoneticPr fontId="3"/>
  </si>
  <si>
    <t>予算</t>
    <rPh sb="0" eb="2">
      <t>ヨサン</t>
    </rPh>
    <phoneticPr fontId="3"/>
  </si>
  <si>
    <t>差異（決算－予算）</t>
    <rPh sb="0" eb="2">
      <t>サイ</t>
    </rPh>
    <rPh sb="3" eb="5">
      <t>ケッサン</t>
    </rPh>
    <rPh sb="6" eb="8">
      <t>ヨサン</t>
    </rPh>
    <phoneticPr fontId="3"/>
  </si>
  <si>
    <t>前年度繰越金</t>
    <rPh sb="0" eb="3">
      <t>ゼンネンド</t>
    </rPh>
    <rPh sb="3" eb="6">
      <t>クリコシキン</t>
    </rPh>
    <phoneticPr fontId="3"/>
  </si>
  <si>
    <t>収入の部合計</t>
    <rPh sb="0" eb="2">
      <t>シュウニュウ</t>
    </rPh>
    <rPh sb="3" eb="4">
      <t>ブ</t>
    </rPh>
    <rPh sb="4" eb="6">
      <t>ゴウケイ</t>
    </rPh>
    <phoneticPr fontId="3"/>
  </si>
  <si>
    <t>支出の部</t>
    <rPh sb="0" eb="2">
      <t>シシュツ</t>
    </rPh>
    <rPh sb="3" eb="4">
      <t>ブ</t>
    </rPh>
    <phoneticPr fontId="3"/>
  </si>
  <si>
    <t>次年度繰越金</t>
    <rPh sb="0" eb="3">
      <t>ジネンド</t>
    </rPh>
    <rPh sb="3" eb="5">
      <t>クリコシ</t>
    </rPh>
    <rPh sb="5" eb="6">
      <t>キン</t>
    </rPh>
    <phoneticPr fontId="3"/>
  </si>
  <si>
    <t>支出の部合計</t>
    <rPh sb="0" eb="2">
      <t>シシュツ</t>
    </rPh>
    <rPh sb="3" eb="4">
      <t>ブ</t>
    </rPh>
    <rPh sb="4" eb="6">
      <t>ゴウケイ</t>
    </rPh>
    <phoneticPr fontId="3"/>
  </si>
  <si>
    <t>普通預金</t>
    <rPh sb="0" eb="2">
      <t>フツウ</t>
    </rPh>
    <rPh sb="2" eb="4">
      <t>ヨキン</t>
    </rPh>
    <phoneticPr fontId="3"/>
  </si>
  <si>
    <t>次年度繰越金</t>
    <rPh sb="0" eb="3">
      <t>ジネンド</t>
    </rPh>
    <rPh sb="3" eb="6">
      <t>クリコシキン</t>
    </rPh>
    <phoneticPr fontId="3"/>
  </si>
  <si>
    <t>資産の部</t>
    <rPh sb="0" eb="2">
      <t>シサン</t>
    </rPh>
    <rPh sb="3" eb="4">
      <t>ブ</t>
    </rPh>
    <phoneticPr fontId="3"/>
  </si>
  <si>
    <t>基金・繰越金の部</t>
    <rPh sb="0" eb="2">
      <t>キキン</t>
    </rPh>
    <rPh sb="3" eb="6">
      <t>クリコシキン</t>
    </rPh>
    <rPh sb="7" eb="8">
      <t>ブ</t>
    </rPh>
    <phoneticPr fontId="3"/>
  </si>
  <si>
    <t>入 会 金</t>
    <rPh sb="0" eb="1">
      <t>イ</t>
    </rPh>
    <rPh sb="2" eb="3">
      <t>カイ</t>
    </rPh>
    <rPh sb="4" eb="5">
      <t>キン</t>
    </rPh>
    <phoneticPr fontId="3"/>
  </si>
  <si>
    <t>維 持 費</t>
    <rPh sb="0" eb="1">
      <t>ツナ</t>
    </rPh>
    <rPh sb="2" eb="3">
      <t>ジ</t>
    </rPh>
    <rPh sb="4" eb="5">
      <t>ヒ</t>
    </rPh>
    <phoneticPr fontId="3"/>
  </si>
  <si>
    <t>会 合 会 費</t>
    <rPh sb="0" eb="1">
      <t>カイ</t>
    </rPh>
    <rPh sb="2" eb="3">
      <t>ゴウ</t>
    </rPh>
    <rPh sb="4" eb="5">
      <t>カイ</t>
    </rPh>
    <rPh sb="6" eb="7">
      <t>ヒ</t>
    </rPh>
    <phoneticPr fontId="3"/>
  </si>
  <si>
    <t>基 金 利 息</t>
    <rPh sb="0" eb="1">
      <t>モト</t>
    </rPh>
    <rPh sb="2" eb="3">
      <t>キン</t>
    </rPh>
    <rPh sb="4" eb="5">
      <t>リ</t>
    </rPh>
    <rPh sb="6" eb="7">
      <t>イキ</t>
    </rPh>
    <phoneticPr fontId="3"/>
  </si>
  <si>
    <t>預 金 利 息</t>
    <rPh sb="0" eb="1">
      <t>アズカリ</t>
    </rPh>
    <rPh sb="2" eb="3">
      <t>カネ</t>
    </rPh>
    <rPh sb="4" eb="5">
      <t>リ</t>
    </rPh>
    <rPh sb="6" eb="7">
      <t>イキ</t>
    </rPh>
    <phoneticPr fontId="3"/>
  </si>
  <si>
    <t>通 信 費</t>
    <rPh sb="0" eb="1">
      <t>ツウ</t>
    </rPh>
    <rPh sb="2" eb="3">
      <t>シン</t>
    </rPh>
    <rPh sb="4" eb="5">
      <t>ヒ</t>
    </rPh>
    <phoneticPr fontId="3"/>
  </si>
  <si>
    <t>広 報 費</t>
    <rPh sb="0" eb="1">
      <t>ヒロ</t>
    </rPh>
    <rPh sb="2" eb="3">
      <t>ホウ</t>
    </rPh>
    <rPh sb="4" eb="5">
      <t>ヒ</t>
    </rPh>
    <phoneticPr fontId="3"/>
  </si>
  <si>
    <t>印 刷 費</t>
    <rPh sb="0" eb="1">
      <t>イン</t>
    </rPh>
    <rPh sb="2" eb="3">
      <t>サツ</t>
    </rPh>
    <rPh sb="4" eb="5">
      <t>ヒ</t>
    </rPh>
    <phoneticPr fontId="3"/>
  </si>
  <si>
    <t>会 議 費</t>
    <rPh sb="0" eb="1">
      <t>カイ</t>
    </rPh>
    <rPh sb="2" eb="3">
      <t>ギ</t>
    </rPh>
    <rPh sb="4" eb="5">
      <t>ヒ</t>
    </rPh>
    <phoneticPr fontId="3"/>
  </si>
  <si>
    <t>会 合 費</t>
    <rPh sb="0" eb="1">
      <t>カイ</t>
    </rPh>
    <rPh sb="2" eb="3">
      <t>ゴウ</t>
    </rPh>
    <rPh sb="4" eb="5">
      <t>ヒ</t>
    </rPh>
    <phoneticPr fontId="3"/>
  </si>
  <si>
    <t>補 助 費</t>
    <rPh sb="0" eb="1">
      <t>ホ</t>
    </rPh>
    <rPh sb="2" eb="3">
      <t>スケ</t>
    </rPh>
    <rPh sb="4" eb="5">
      <t>ヒ</t>
    </rPh>
    <phoneticPr fontId="3"/>
  </si>
  <si>
    <t>渉 外 費</t>
    <rPh sb="0" eb="1">
      <t>ワタル</t>
    </rPh>
    <rPh sb="2" eb="3">
      <t>ソト</t>
    </rPh>
    <rPh sb="4" eb="5">
      <t>ヒ</t>
    </rPh>
    <phoneticPr fontId="3"/>
  </si>
  <si>
    <t>事 務 費</t>
    <rPh sb="0" eb="1">
      <t>コト</t>
    </rPh>
    <rPh sb="2" eb="3">
      <t>ツトム</t>
    </rPh>
    <rPh sb="4" eb="5">
      <t>ヒ</t>
    </rPh>
    <phoneticPr fontId="3"/>
  </si>
  <si>
    <t>雑    費</t>
    <rPh sb="0" eb="1">
      <t>ザツ</t>
    </rPh>
    <rPh sb="5" eb="6">
      <t>ヒ</t>
    </rPh>
    <phoneticPr fontId="3"/>
  </si>
  <si>
    <t>予 備 費</t>
    <rPh sb="0" eb="1">
      <t>ヨ</t>
    </rPh>
    <rPh sb="2" eb="3">
      <t>ビ</t>
    </rPh>
    <rPh sb="4" eb="5">
      <t>ヒ</t>
    </rPh>
    <phoneticPr fontId="3"/>
  </si>
  <si>
    <t>収入小計</t>
    <rPh sb="0" eb="2">
      <t>シュウニュウ</t>
    </rPh>
    <rPh sb="2" eb="4">
      <t>ショウケイ</t>
    </rPh>
    <phoneticPr fontId="3"/>
  </si>
  <si>
    <t>支出小計</t>
    <rPh sb="0" eb="2">
      <t>シシュツ</t>
    </rPh>
    <rPh sb="2" eb="4">
      <t>ショウケイ</t>
    </rPh>
    <phoneticPr fontId="3"/>
  </si>
  <si>
    <t>貸  借  対  照  表</t>
    <rPh sb="0" eb="1">
      <t>カシ</t>
    </rPh>
    <rPh sb="3" eb="4">
      <t>シャク</t>
    </rPh>
    <rPh sb="6" eb="7">
      <t>タイ</t>
    </rPh>
    <rPh sb="9" eb="10">
      <t>アキラ</t>
    </rPh>
    <rPh sb="12" eb="13">
      <t>ヒョウ</t>
    </rPh>
    <phoneticPr fontId="3"/>
  </si>
  <si>
    <t>クラブ同好会応援寄付金</t>
    <rPh sb="3" eb="6">
      <t>ドウコウカイ</t>
    </rPh>
    <rPh sb="6" eb="8">
      <t>オウエン</t>
    </rPh>
    <rPh sb="8" eb="11">
      <t>キフキン</t>
    </rPh>
    <phoneticPr fontId="3"/>
  </si>
  <si>
    <t>収  支  計  算  書</t>
    <rPh sb="0" eb="1">
      <t>オサム</t>
    </rPh>
    <rPh sb="3" eb="4">
      <t>ササ</t>
    </rPh>
    <rPh sb="6" eb="7">
      <t>ケイ</t>
    </rPh>
    <rPh sb="9" eb="10">
      <t>サン</t>
    </rPh>
    <rPh sb="12" eb="13">
      <t>ショ</t>
    </rPh>
    <phoneticPr fontId="3"/>
  </si>
  <si>
    <t>決算</t>
    <rPh sb="0" eb="2">
      <t>ケッサン</t>
    </rPh>
    <phoneticPr fontId="3"/>
  </si>
  <si>
    <t>定期預金</t>
    <rPh sb="0" eb="2">
      <t>テイキ</t>
    </rPh>
    <rPh sb="2" eb="4">
      <t>ヨキン</t>
    </rPh>
    <phoneticPr fontId="3"/>
  </si>
  <si>
    <t>【クラブ同好会応援補助費  実績】</t>
    <rPh sb="4" eb="7">
      <t>ドウコウカイ</t>
    </rPh>
    <rPh sb="7" eb="9">
      <t>オウエン</t>
    </rPh>
    <rPh sb="9" eb="12">
      <t>ホジョヒ</t>
    </rPh>
    <rPh sb="14" eb="16">
      <t>ジッセキ</t>
    </rPh>
    <phoneticPr fontId="3"/>
  </si>
  <si>
    <t>甲子園応援金繰越金</t>
    <rPh sb="0" eb="3">
      <t>コウシエン</t>
    </rPh>
    <rPh sb="3" eb="5">
      <t>オウエン</t>
    </rPh>
    <rPh sb="5" eb="6">
      <t>キン</t>
    </rPh>
    <rPh sb="6" eb="8">
      <t>クリコシ</t>
    </rPh>
    <rPh sb="8" eb="9">
      <t>キン</t>
    </rPh>
    <phoneticPr fontId="3"/>
  </si>
  <si>
    <t>基金への繰入額</t>
    <rPh sb="0" eb="2">
      <t>キキン</t>
    </rPh>
    <rPh sb="4" eb="6">
      <t>クリイレ</t>
    </rPh>
    <rPh sb="6" eb="7">
      <t>ガク</t>
    </rPh>
    <phoneticPr fontId="3"/>
  </si>
  <si>
    <t>（単位：円）</t>
  </si>
  <si>
    <t>（みずほ銀行）</t>
    <rPh sb="4" eb="6">
      <t>ギンコウ</t>
    </rPh>
    <phoneticPr fontId="3"/>
  </si>
  <si>
    <t>（ゆうちょ銀行）</t>
    <rPh sb="5" eb="7">
      <t>ギンコウ</t>
    </rPh>
    <phoneticPr fontId="3"/>
  </si>
  <si>
    <t>（ゆうちょ銀行募金口）</t>
    <rPh sb="5" eb="7">
      <t>ギンコウ</t>
    </rPh>
    <rPh sb="7" eb="9">
      <t>ボキン</t>
    </rPh>
    <rPh sb="9" eb="10">
      <t>グチ</t>
    </rPh>
    <phoneticPr fontId="3"/>
  </si>
  <si>
    <t>（単位：円）</t>
    <rPh sb="1" eb="3">
      <t>タンイ</t>
    </rPh>
    <rPh sb="4" eb="5">
      <t>エン</t>
    </rPh>
    <phoneticPr fontId="3"/>
  </si>
  <si>
    <t>種　類</t>
    <rPh sb="0" eb="1">
      <t>タネ</t>
    </rPh>
    <rPh sb="2" eb="3">
      <t>タグイ</t>
    </rPh>
    <phoneticPr fontId="3"/>
  </si>
  <si>
    <t>増　減</t>
    <rPh sb="0" eb="1">
      <t>ゾウ</t>
    </rPh>
    <rPh sb="2" eb="3">
      <t>ゲン</t>
    </rPh>
    <phoneticPr fontId="3"/>
  </si>
  <si>
    <t>資産の部合計</t>
    <rPh sb="0" eb="2">
      <t>シサン</t>
    </rPh>
    <rPh sb="3" eb="4">
      <t>ブ</t>
    </rPh>
    <rPh sb="4" eb="6">
      <t>ゴウケイ</t>
    </rPh>
    <phoneticPr fontId="3"/>
  </si>
  <si>
    <t>本年度末</t>
    <rPh sb="0" eb="3">
      <t>ホンネンド</t>
    </rPh>
    <rPh sb="3" eb="4">
      <t>スエ</t>
    </rPh>
    <phoneticPr fontId="3"/>
  </si>
  <si>
    <t>前年度末</t>
    <rPh sb="0" eb="1">
      <t>マエ</t>
    </rPh>
    <rPh sb="1" eb="3">
      <t>ネンド</t>
    </rPh>
    <rPh sb="3" eb="4">
      <t>マツ</t>
    </rPh>
    <phoneticPr fontId="3"/>
  </si>
  <si>
    <t>基　　金</t>
    <rPh sb="0" eb="1">
      <t>モト</t>
    </rPh>
    <rPh sb="3" eb="4">
      <t>キン</t>
    </rPh>
    <phoneticPr fontId="3"/>
  </si>
  <si>
    <t>基金・繰越金の部合計</t>
    <rPh sb="0" eb="2">
      <t>キキン</t>
    </rPh>
    <rPh sb="3" eb="6">
      <t>クリコシキン</t>
    </rPh>
    <rPh sb="7" eb="8">
      <t>ブ</t>
    </rPh>
    <rPh sb="8" eb="10">
      <t>ゴウケイ</t>
    </rPh>
    <phoneticPr fontId="3"/>
  </si>
  <si>
    <t>繰　越　金</t>
    <rPh sb="0" eb="1">
      <t>クリ</t>
    </rPh>
    <rPh sb="2" eb="3">
      <t>コシ</t>
    </rPh>
    <rPh sb="4" eb="5">
      <t>カネ</t>
    </rPh>
    <phoneticPr fontId="3"/>
  </si>
  <si>
    <t>クラブ同好会応援金繰越金</t>
    <rPh sb="3" eb="6">
      <t>ドウコウカイ</t>
    </rPh>
    <rPh sb="6" eb="8">
      <t>オウエン</t>
    </rPh>
    <rPh sb="8" eb="9">
      <t>キン</t>
    </rPh>
    <rPh sb="9" eb="12">
      <t>クリコシキン</t>
    </rPh>
    <phoneticPr fontId="3"/>
  </si>
  <si>
    <t>クラブ同好会応援補助費</t>
    <rPh sb="3" eb="6">
      <t>ドウコウカイ</t>
    </rPh>
    <rPh sb="6" eb="8">
      <t>オウエン</t>
    </rPh>
    <rPh sb="8" eb="11">
      <t>ホジョヒ</t>
    </rPh>
    <phoneticPr fontId="3"/>
  </si>
  <si>
    <t>クラブ同好会応援金繰越金</t>
    <rPh sb="3" eb="6">
      <t>ドウコウカイ</t>
    </rPh>
    <rPh sb="6" eb="8">
      <t>オウエン</t>
    </rPh>
    <rPh sb="8" eb="9">
      <t>キン</t>
    </rPh>
    <rPh sb="9" eb="11">
      <t>クリコシ</t>
    </rPh>
    <rPh sb="11" eb="12">
      <t>キン</t>
    </rPh>
    <phoneticPr fontId="3"/>
  </si>
  <si>
    <t>甲子園応援金繰越金</t>
    <rPh sb="0" eb="3">
      <t>コウシエン</t>
    </rPh>
    <rPh sb="3" eb="5">
      <t>オウエン</t>
    </rPh>
    <rPh sb="5" eb="6">
      <t>キン</t>
    </rPh>
    <rPh sb="6" eb="9">
      <t>クリコシキン</t>
    </rPh>
    <phoneticPr fontId="3"/>
  </si>
  <si>
    <t>80周年記念事業繰越金</t>
    <rPh sb="2" eb="4">
      <t>シュウネン</t>
    </rPh>
    <rPh sb="4" eb="6">
      <t>キネン</t>
    </rPh>
    <rPh sb="6" eb="8">
      <t>ジギョウ</t>
    </rPh>
    <rPh sb="8" eb="11">
      <t>クリコシキン</t>
    </rPh>
    <phoneticPr fontId="3"/>
  </si>
  <si>
    <t>８０周年記念事業繰越金</t>
    <rPh sb="2" eb="4">
      <t>シュウネン</t>
    </rPh>
    <rPh sb="4" eb="6">
      <t>キネン</t>
    </rPh>
    <rPh sb="6" eb="8">
      <t>ジギョウ</t>
    </rPh>
    <rPh sb="8" eb="11">
      <t>クリコシキン</t>
    </rPh>
    <phoneticPr fontId="3"/>
  </si>
  <si>
    <t>８０周年記念募金繰越金</t>
    <rPh sb="2" eb="4">
      <t>シュウネン</t>
    </rPh>
    <rPh sb="4" eb="6">
      <t>キネン</t>
    </rPh>
    <rPh sb="6" eb="8">
      <t>ボキン</t>
    </rPh>
    <rPh sb="8" eb="10">
      <t>クリコシ</t>
    </rPh>
    <rPh sb="10" eb="11">
      <t>キン</t>
    </rPh>
    <phoneticPr fontId="3"/>
  </si>
  <si>
    <t>校友会収支計算書</t>
    <rPh sb="0" eb="3">
      <t>コウユウカイ</t>
    </rPh>
    <rPh sb="3" eb="5">
      <t>シュウシ</t>
    </rPh>
    <rPh sb="5" eb="8">
      <t>ケイサンショ</t>
    </rPh>
    <phoneticPr fontId="3"/>
  </si>
  <si>
    <t>入会金</t>
    <rPh sb="0" eb="3">
      <t>ニュウカイキン</t>
    </rPh>
    <phoneticPr fontId="3"/>
  </si>
  <si>
    <t>通信費</t>
    <rPh sb="0" eb="3">
      <t>ツウシンヒ</t>
    </rPh>
    <phoneticPr fontId="3"/>
  </si>
  <si>
    <t>維持費</t>
    <rPh sb="0" eb="3">
      <t>イジヒ</t>
    </rPh>
    <phoneticPr fontId="3"/>
  </si>
  <si>
    <t>広報費</t>
    <rPh sb="0" eb="3">
      <t>コウホウヒ</t>
    </rPh>
    <phoneticPr fontId="3"/>
  </si>
  <si>
    <t>寄付金</t>
    <rPh sb="0" eb="3">
      <t>キフキン</t>
    </rPh>
    <phoneticPr fontId="3"/>
  </si>
  <si>
    <t>印刷費</t>
    <rPh sb="0" eb="3">
      <t>インサツヒ</t>
    </rPh>
    <phoneticPr fontId="3"/>
  </si>
  <si>
    <t>会議費</t>
    <rPh sb="0" eb="3">
      <t>カイギヒ</t>
    </rPh>
    <phoneticPr fontId="3"/>
  </si>
  <si>
    <t>会合会費</t>
    <rPh sb="0" eb="2">
      <t>カイゴウ</t>
    </rPh>
    <rPh sb="2" eb="4">
      <t>カイヒ</t>
    </rPh>
    <phoneticPr fontId="3"/>
  </si>
  <si>
    <t>会合費</t>
    <rPh sb="0" eb="2">
      <t>カイゴウ</t>
    </rPh>
    <rPh sb="2" eb="3">
      <t>ヒ</t>
    </rPh>
    <phoneticPr fontId="3"/>
  </si>
  <si>
    <t>基金利息</t>
    <rPh sb="0" eb="2">
      <t>キキン</t>
    </rPh>
    <rPh sb="2" eb="4">
      <t>リソク</t>
    </rPh>
    <phoneticPr fontId="3"/>
  </si>
  <si>
    <t>補助費</t>
    <rPh sb="0" eb="3">
      <t>ホジョヒ</t>
    </rPh>
    <phoneticPr fontId="3"/>
  </si>
  <si>
    <t>預金利息</t>
    <rPh sb="0" eb="2">
      <t>ヨキン</t>
    </rPh>
    <rPh sb="2" eb="4">
      <t>リソク</t>
    </rPh>
    <phoneticPr fontId="3"/>
  </si>
  <si>
    <t>渉外費</t>
    <rPh sb="0" eb="2">
      <t>ショウガイ</t>
    </rPh>
    <rPh sb="2" eb="3">
      <t>ヒ</t>
    </rPh>
    <phoneticPr fontId="3"/>
  </si>
  <si>
    <t>雑収入</t>
    <rPh sb="0" eb="3">
      <t>ザツシュウニュウ</t>
    </rPh>
    <phoneticPr fontId="3"/>
  </si>
  <si>
    <t>事務費</t>
    <rPh sb="0" eb="3">
      <t>ジムヒ</t>
    </rPh>
    <phoneticPr fontId="3"/>
  </si>
  <si>
    <t>基金取崩収入</t>
    <rPh sb="0" eb="2">
      <t>キキン</t>
    </rPh>
    <rPh sb="2" eb="3">
      <t>ト</t>
    </rPh>
    <rPh sb="3" eb="4">
      <t>クズ</t>
    </rPh>
    <rPh sb="4" eb="6">
      <t>シュウニュウ</t>
    </rPh>
    <phoneticPr fontId="3"/>
  </si>
  <si>
    <t>雑費</t>
    <rPh sb="0" eb="2">
      <t>ザッピ</t>
    </rPh>
    <phoneticPr fontId="3"/>
  </si>
  <si>
    <t>基金への繰入額</t>
    <rPh sb="0" eb="2">
      <t>キキン</t>
    </rPh>
    <rPh sb="4" eb="7">
      <t>クリイレガク</t>
    </rPh>
    <phoneticPr fontId="3"/>
  </si>
  <si>
    <t>小計</t>
    <rPh sb="0" eb="2">
      <t>ショウケイ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</si>
  <si>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</si>
  <si>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計</t>
    <rPh sb="0" eb="1">
      <t>ケイ</t>
    </rPh>
    <phoneticPr fontId="3"/>
  </si>
  <si>
    <t>単年度繰越金</t>
    <rPh sb="0" eb="3">
      <t>タンネンド</t>
    </rPh>
    <rPh sb="3" eb="6">
      <t>クリコシキン</t>
    </rPh>
    <phoneticPr fontId="3"/>
  </si>
  <si>
    <t>基金</t>
    <rPh sb="0" eb="2">
      <t>キキン</t>
    </rPh>
    <phoneticPr fontId="3"/>
  </si>
  <si>
    <t>クラブ同好会応援金募金</t>
    <rPh sb="3" eb="6">
      <t>ドウコウカイ</t>
    </rPh>
    <rPh sb="6" eb="8">
      <t>オウエン</t>
    </rPh>
    <rPh sb="8" eb="9">
      <t>キン</t>
    </rPh>
    <rPh sb="9" eb="11">
      <t>ボキン</t>
    </rPh>
    <phoneticPr fontId="3"/>
  </si>
  <si>
    <t>クラブ同好会応援金</t>
    <rPh sb="3" eb="6">
      <t>ドウコウカイ</t>
    </rPh>
    <rPh sb="6" eb="8">
      <t>オウエン</t>
    </rPh>
    <rPh sb="8" eb="9">
      <t>キン</t>
    </rPh>
    <phoneticPr fontId="3"/>
  </si>
  <si>
    <t>クラブ同好会応援金繰越</t>
    <rPh sb="3" eb="6">
      <t>ドウコウカイ</t>
    </rPh>
    <rPh sb="6" eb="8">
      <t>オウエン</t>
    </rPh>
    <rPh sb="8" eb="9">
      <t>キン</t>
    </rPh>
    <rPh sb="9" eb="11">
      <t>クリコシ</t>
    </rPh>
    <phoneticPr fontId="3"/>
  </si>
  <si>
    <t>80周年記念募金</t>
    <rPh sb="2" eb="4">
      <t>シュウネン</t>
    </rPh>
    <rPh sb="4" eb="6">
      <t>キネン</t>
    </rPh>
    <rPh sb="6" eb="8">
      <t>ボキン</t>
    </rPh>
    <phoneticPr fontId="3"/>
  </si>
  <si>
    <t>80周年記念関係費</t>
    <rPh sb="2" eb="4">
      <t>シュウネン</t>
    </rPh>
    <rPh sb="4" eb="6">
      <t>キネン</t>
    </rPh>
    <rPh sb="6" eb="9">
      <t>カンケイヒ</t>
    </rPh>
    <phoneticPr fontId="3"/>
  </si>
  <si>
    <t>80周年記念募金繰越金</t>
    <rPh sb="2" eb="4">
      <t>シュウネン</t>
    </rPh>
    <rPh sb="4" eb="6">
      <t>キネン</t>
    </rPh>
    <rPh sb="6" eb="8">
      <t>ボキン</t>
    </rPh>
    <rPh sb="8" eb="10">
      <t>クリコシ</t>
    </rPh>
    <rPh sb="10" eb="11">
      <t>キン</t>
    </rPh>
    <phoneticPr fontId="3"/>
  </si>
  <si>
    <t>甲子園応援募金</t>
    <rPh sb="0" eb="3">
      <t>コウシエン</t>
    </rPh>
    <rPh sb="3" eb="5">
      <t>オウエン</t>
    </rPh>
    <rPh sb="5" eb="7">
      <t>ボキン</t>
    </rPh>
    <phoneticPr fontId="3"/>
  </si>
  <si>
    <t>甲子園応援関係費</t>
    <rPh sb="0" eb="3">
      <t>コウシエン</t>
    </rPh>
    <rPh sb="3" eb="5">
      <t>オウエン</t>
    </rPh>
    <rPh sb="5" eb="8">
      <t>カンケイヒ</t>
    </rPh>
    <phoneticPr fontId="3"/>
  </si>
  <si>
    <t>甲子園応援繰越金</t>
    <rPh sb="0" eb="3">
      <t>コウシエン</t>
    </rPh>
    <rPh sb="3" eb="5">
      <t>オウエン</t>
    </rPh>
    <rPh sb="5" eb="7">
      <t>クリコシ</t>
    </rPh>
    <rPh sb="7" eb="8">
      <t>キン</t>
    </rPh>
    <phoneticPr fontId="3"/>
  </si>
  <si>
    <t>甲子園応援繰越金支出</t>
    <rPh sb="8" eb="10">
      <t>シシュツ</t>
    </rPh>
    <phoneticPr fontId="3"/>
  </si>
  <si>
    <t>平成２７年度</t>
    <rPh sb="0" eb="2">
      <t>ヘイセイ</t>
    </rPh>
    <rPh sb="4" eb="6">
      <t>ネンド</t>
    </rPh>
    <phoneticPr fontId="3"/>
  </si>
  <si>
    <t>慶 祝 費</t>
    <rPh sb="0" eb="1">
      <t>ケイ</t>
    </rPh>
    <rPh sb="2" eb="3">
      <t>シュク</t>
    </rPh>
    <rPh sb="4" eb="5">
      <t>ヒ</t>
    </rPh>
    <phoneticPr fontId="3"/>
  </si>
  <si>
    <t>８０周年記念事業関係費</t>
    <rPh sb="2" eb="4">
      <t>シュウネン</t>
    </rPh>
    <rPh sb="4" eb="6">
      <t>キネン</t>
    </rPh>
    <rPh sb="6" eb="8">
      <t>ジギョウ</t>
    </rPh>
    <rPh sb="8" eb="11">
      <t>カンケイヒ</t>
    </rPh>
    <phoneticPr fontId="3"/>
  </si>
  <si>
    <t>平成２８年度</t>
    <rPh sb="0" eb="2">
      <t>ヘイセイ</t>
    </rPh>
    <rPh sb="4" eb="6">
      <t>ネンド</t>
    </rPh>
    <phoneticPr fontId="3"/>
  </si>
  <si>
    <t>慶祝費</t>
    <rPh sb="0" eb="2">
      <t>ケイシュク</t>
    </rPh>
    <rPh sb="2" eb="3">
      <t>ヒ</t>
    </rPh>
    <phoneticPr fontId="3"/>
  </si>
  <si>
    <t>平成２９年度</t>
    <rPh sb="0" eb="2">
      <t>ヘイセイ</t>
    </rPh>
    <rPh sb="4" eb="6">
      <t>ネンド</t>
    </rPh>
    <phoneticPr fontId="3"/>
  </si>
  <si>
    <t>寄　付　金</t>
    <rPh sb="0" eb="1">
      <t>ヤドリキ</t>
    </rPh>
    <rPh sb="2" eb="3">
      <t>ツキ</t>
    </rPh>
    <rPh sb="4" eb="5">
      <t>キン</t>
    </rPh>
    <phoneticPr fontId="3"/>
  </si>
  <si>
    <t>ｱｲｽｽｹｰﾄ部   50万円</t>
    <rPh sb="7" eb="8">
      <t>ブ</t>
    </rPh>
    <rPh sb="13" eb="15">
      <t>マンエン</t>
    </rPh>
    <phoneticPr fontId="3"/>
  </si>
  <si>
    <t>平成３０年度</t>
    <rPh sb="0" eb="2">
      <t>ヘイセイ</t>
    </rPh>
    <rPh sb="4" eb="6">
      <t>ネンド</t>
    </rPh>
    <phoneticPr fontId="3"/>
  </si>
  <si>
    <t>ラグビー部全国大会応援金</t>
    <rPh sb="4" eb="9">
      <t>ブゼンコクタイカイ</t>
    </rPh>
    <rPh sb="9" eb="11">
      <t>オウエン</t>
    </rPh>
    <rPh sb="11" eb="12">
      <t>キン</t>
    </rPh>
    <phoneticPr fontId="3"/>
  </si>
  <si>
    <t>ラグビー部全国大会関係費</t>
    <rPh sb="4" eb="9">
      <t>ブゼンコクタイカイ</t>
    </rPh>
    <rPh sb="9" eb="12">
      <t>カンケイヒ</t>
    </rPh>
    <phoneticPr fontId="3"/>
  </si>
  <si>
    <t>（三菱UFJ銀行）</t>
    <rPh sb="1" eb="3">
      <t>ミツビシ</t>
    </rPh>
    <rPh sb="6" eb="8">
      <t>ギンコウ</t>
    </rPh>
    <phoneticPr fontId="3"/>
  </si>
  <si>
    <t>２０１９年度</t>
    <rPh sb="4" eb="6">
      <t>ネンド</t>
    </rPh>
    <phoneticPr fontId="3"/>
  </si>
  <si>
    <t>２０２０年３月３１日現在</t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</si>
  <si>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２０１９年４月　１日から</t>
    <rPh sb="4" eb="5">
      <t>ネン</t>
    </rPh>
    <rPh sb="6" eb="7">
      <t>ガツ</t>
    </rPh>
    <rPh sb="9" eb="10">
      <t>ニチ</t>
    </rPh>
    <phoneticPr fontId="3"/>
  </si>
  <si>
    <t>２０２０年３月３１日まで</t>
    <rPh sb="4" eb="5">
      <t>ネン</t>
    </rPh>
    <rPh sb="6" eb="7">
      <t>ガツ</t>
    </rPh>
    <rPh sb="9" eb="10">
      <t>ニチ</t>
    </rPh>
    <phoneticPr fontId="3"/>
  </si>
  <si>
    <t xml:space="preserve">          少林寺拳法部  86万円</t>
    <rPh sb="10" eb="13">
      <t>ショウリンジ</t>
    </rPh>
    <rPh sb="13" eb="15">
      <t>ケンポウ</t>
    </rPh>
    <rPh sb="15" eb="16">
      <t>ブ</t>
    </rPh>
    <rPh sb="20" eb="22">
      <t>マンエン</t>
    </rPh>
    <phoneticPr fontId="3"/>
  </si>
  <si>
    <t>硬式ﾃﾆｽ部  66万円</t>
    <rPh sb="0" eb="2">
      <t>コウシキ</t>
    </rPh>
    <rPh sb="5" eb="6">
      <t>ブ</t>
    </rPh>
    <rPh sb="10" eb="12">
      <t>マンエン</t>
    </rPh>
    <phoneticPr fontId="3"/>
  </si>
  <si>
    <t>山岳部　　　40万円　　　</t>
    <rPh sb="0" eb="2">
      <t>サンガク</t>
    </rPh>
    <rPh sb="2" eb="3">
      <t>ブ</t>
    </rPh>
    <rPh sb="8" eb="10">
      <t>マンエン</t>
    </rPh>
    <phoneticPr fontId="3"/>
  </si>
  <si>
    <t xml:space="preserve">          水泳部　      43万円</t>
    <rPh sb="10" eb="12">
      <t>スイエイ</t>
    </rPh>
    <rPh sb="12" eb="13">
      <t>ブ</t>
    </rPh>
    <rPh sb="22" eb="24">
      <t>マンエン</t>
    </rPh>
    <phoneticPr fontId="3"/>
  </si>
  <si>
    <t>ゴルフ部　  18万円</t>
    <rPh sb="3" eb="4">
      <t>ブ</t>
    </rPh>
    <rPh sb="9" eb="11">
      <t>マンエン</t>
    </rPh>
    <phoneticPr fontId="3"/>
  </si>
  <si>
    <t xml:space="preserve">          スキー部      12万円</t>
    <rPh sb="13" eb="14">
      <t>ブ</t>
    </rPh>
    <rPh sb="22" eb="24">
      <t>マンエン</t>
    </rPh>
    <phoneticPr fontId="3"/>
  </si>
  <si>
    <t>陸上部　　  10万円</t>
    <rPh sb="0" eb="2">
      <t>リクジョウ</t>
    </rPh>
    <rPh sb="2" eb="3">
      <t>ブ</t>
    </rPh>
    <rPh sb="9" eb="11">
      <t>マンエン</t>
    </rPh>
    <phoneticPr fontId="3"/>
  </si>
  <si>
    <t>ﾊﾞﾚｰﾎﾞｰﾙ部　5.5万円　</t>
    <rPh sb="8" eb="9">
      <t>ブ</t>
    </rPh>
    <rPh sb="13" eb="15">
      <t>マンエン</t>
    </rPh>
    <phoneticPr fontId="3"/>
  </si>
  <si>
    <t>　　　　　米式蹴球部　　17万円</t>
    <rPh sb="5" eb="6">
      <t>ベイ</t>
    </rPh>
    <rPh sb="6" eb="7">
      <t>シキ</t>
    </rPh>
    <rPh sb="7" eb="9">
      <t>シュウキュウ</t>
    </rPh>
    <rPh sb="9" eb="10">
      <t>ブ</t>
    </rPh>
    <rPh sb="14" eb="16">
      <t>マンエン</t>
    </rPh>
    <phoneticPr fontId="3"/>
  </si>
  <si>
    <t>ﾗｸﾞﾋﾞｰ部　 13.5万円</t>
    <rPh sb="6" eb="7">
      <t>ブ</t>
    </rPh>
    <rPh sb="13" eb="15">
      <t>マンエン</t>
    </rPh>
    <phoneticPr fontId="3"/>
  </si>
  <si>
    <t>軟式ﾃﾆｽ部   20万円</t>
    <rPh sb="0" eb="2">
      <t>ナンシキ</t>
    </rPh>
    <rPh sb="5" eb="6">
      <t>ブ</t>
    </rPh>
    <rPh sb="11" eb="13">
      <t>マンエン</t>
    </rPh>
    <phoneticPr fontId="3"/>
  </si>
  <si>
    <t>音楽部　  　50万円</t>
    <rPh sb="0" eb="2">
      <t>オンガク</t>
    </rPh>
    <rPh sb="2" eb="3">
      <t>ブ</t>
    </rPh>
    <rPh sb="9" eb="11">
      <t>マンエン</t>
    </rPh>
    <phoneticPr fontId="3"/>
  </si>
  <si>
    <t>クラブ同好会応援金への補助</t>
    <rPh sb="3" eb="6">
      <t>ドウコウカイ</t>
    </rPh>
    <rPh sb="6" eb="9">
      <t>オウエンキン</t>
    </rPh>
    <rPh sb="11" eb="13">
      <t>ホジョ</t>
    </rPh>
    <phoneticPr fontId="3"/>
  </si>
  <si>
    <t>本会計よりの補助</t>
    <rPh sb="0" eb="1">
      <t>ホン</t>
    </rPh>
    <rPh sb="1" eb="3">
      <t>カイケイ</t>
    </rPh>
    <rPh sb="6" eb="8">
      <t>ホジョ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</si>
</sst>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/>
    <xf numFmtId="38" fontId="0" fillId="0" borderId="1" xfId="1" applyFont="1" applyBorder="1"/>
    <xf numFmtId="176" fontId="0" fillId="0" borderId="1" xfId="0" applyNumberFormat="1" applyBorder="1"/>
    <xf numFmtId="0" fontId="0" fillId="0" borderId="0" xfId="0" applyAlignment="1">
      <alignment vertical="center"/>
    </xf>
    <xf numFmtId="0" fontId="0" fillId="0" borderId="2" xfId="0" applyBorder="1"/>
    <xf numFmtId="38" fontId="0" fillId="0" borderId="2" xfId="1" applyFont="1" applyBorder="1"/>
    <xf numFmtId="38" fontId="4" fillId="0" borderId="1" xfId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0" fillId="0" borderId="3" xfId="0" applyNumberFormat="1" applyBorder="1"/>
    <xf numFmtId="0" fontId="0" fillId="0" borderId="4" xfId="0" applyBorder="1" applyAlignment="1">
      <alignment horizontal="distributed"/>
    </xf>
    <xf numFmtId="38" fontId="0" fillId="0" borderId="1" xfId="1" applyFont="1" applyBorder="1" applyAlignment="1">
      <alignment horizontal="right"/>
    </xf>
    <xf numFmtId="38" fontId="0" fillId="0" borderId="0" xfId="0" applyNumberFormat="1" applyBorder="1"/>
    <xf numFmtId="3" fontId="0" fillId="0" borderId="1" xfId="1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38" fontId="4" fillId="0" borderId="5" xfId="1" quotePrefix="1" applyNumberFormat="1" applyFont="1" applyBorder="1" applyAlignment="1">
      <alignment horizontal="right"/>
    </xf>
    <xf numFmtId="176" fontId="4" fillId="0" borderId="1" xfId="0" applyNumberFormat="1" applyFont="1" applyBorder="1"/>
    <xf numFmtId="0" fontId="0" fillId="0" borderId="0" xfId="0" applyFill="1"/>
    <xf numFmtId="38" fontId="4" fillId="0" borderId="0" xfId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38" fontId="0" fillId="0" borderId="1" xfId="1" applyFont="1" applyFill="1" applyBorder="1"/>
    <xf numFmtId="176" fontId="4" fillId="0" borderId="1" xfId="1" applyNumberFormat="1" applyFont="1" applyBorder="1" applyAlignment="1">
      <alignment vertical="center"/>
    </xf>
    <xf numFmtId="0" fontId="0" fillId="0" borderId="6" xfId="0" applyBorder="1" applyAlignment="1">
      <alignment horizontal="center"/>
    </xf>
    <xf numFmtId="3" fontId="0" fillId="0" borderId="6" xfId="1" applyNumberFormat="1" applyFont="1" applyBorder="1"/>
    <xf numFmtId="176" fontId="0" fillId="0" borderId="6" xfId="0" applyNumberFormat="1" applyBorder="1"/>
    <xf numFmtId="38" fontId="0" fillId="0" borderId="0" xfId="0" applyNumberFormat="1"/>
    <xf numFmtId="0" fontId="1" fillId="0" borderId="1" xfId="0" applyFont="1" applyBorder="1" applyAlignment="1">
      <alignment horizontal="center" vertical="center"/>
    </xf>
    <xf numFmtId="38" fontId="1" fillId="0" borderId="1" xfId="1" applyFont="1" applyBorder="1" applyAlignment="1">
      <alignment vertical="center"/>
    </xf>
    <xf numFmtId="38" fontId="1" fillId="0" borderId="5" xfId="1" quotePrefix="1" applyNumberFormat="1" applyFont="1" applyBorder="1" applyAlignment="1">
      <alignment horizontal="right"/>
    </xf>
    <xf numFmtId="176" fontId="1" fillId="0" borderId="1" xfId="0" applyNumberFormat="1" applyFont="1" applyBorder="1"/>
    <xf numFmtId="38" fontId="9" fillId="0" borderId="0" xfId="0" applyNumberFormat="1" applyFont="1"/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21" xfId="0" applyNumberFormat="1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176" fontId="0" fillId="0" borderId="23" xfId="0" applyNumberFormat="1" applyBorder="1" applyAlignment="1">
      <alignment horizontal="right" vertical="center" indent="1"/>
    </xf>
    <xf numFmtId="176" fontId="0" fillId="0" borderId="24" xfId="0" applyNumberFormat="1" applyBorder="1" applyAlignment="1">
      <alignment horizontal="right" vertical="center" indent="1"/>
    </xf>
    <xf numFmtId="0" fontId="0" fillId="0" borderId="25" xfId="0" applyBorder="1" applyAlignment="1">
      <alignment vertical="center"/>
    </xf>
    <xf numFmtId="176" fontId="0" fillId="0" borderId="8" xfId="0" applyNumberFormat="1" applyBorder="1" applyAlignment="1">
      <alignment horizontal="center"/>
    </xf>
    <xf numFmtId="177" fontId="0" fillId="0" borderId="26" xfId="0" applyNumberFormat="1" applyBorder="1" applyAlignment="1">
      <alignment vertical="center"/>
    </xf>
    <xf numFmtId="0" fontId="10" fillId="0" borderId="14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177" fontId="8" fillId="0" borderId="27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horizontal="right" vertical="center" indent="1"/>
    </xf>
    <xf numFmtId="177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horizontal="left"/>
    </xf>
    <xf numFmtId="177" fontId="8" fillId="0" borderId="30" xfId="0" applyNumberFormat="1" applyFont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38" fontId="0" fillId="0" borderId="6" xfId="1" applyFont="1" applyFill="1" applyBorder="1"/>
    <xf numFmtId="0" fontId="0" fillId="0" borderId="0" xfId="0" applyAlignment="1">
      <alignment horizontal="center"/>
    </xf>
    <xf numFmtId="177" fontId="0" fillId="0" borderId="0" xfId="0" applyNumberFormat="1"/>
    <xf numFmtId="0" fontId="11" fillId="0" borderId="0" xfId="0" applyFont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/>
    <xf numFmtId="0" fontId="0" fillId="0" borderId="9" xfId="0" applyBorder="1"/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177" fontId="0" fillId="0" borderId="35" xfId="0" applyNumberFormat="1" applyBorder="1" applyAlignment="1">
      <alignment horizontal="center"/>
    </xf>
    <xf numFmtId="177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77" fontId="0" fillId="0" borderId="44" xfId="0" applyNumberFormat="1" applyFill="1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177" fontId="0" fillId="0" borderId="46" xfId="0" applyNumberFormat="1" applyBorder="1"/>
    <xf numFmtId="177" fontId="0" fillId="0" borderId="36" xfId="0" applyNumberFormat="1" applyFill="1" applyBorder="1"/>
    <xf numFmtId="177" fontId="0" fillId="0" borderId="46" xfId="0" applyNumberFormat="1" applyBorder="1" applyAlignment="1">
      <alignment horizontal="center"/>
    </xf>
    <xf numFmtId="177" fontId="0" fillId="0" borderId="36" xfId="0" applyNumberFormat="1" applyFill="1" applyBorder="1" applyAlignment="1">
      <alignment horizontal="center"/>
    </xf>
    <xf numFmtId="177" fontId="12" fillId="0" borderId="46" xfId="0" applyNumberFormat="1" applyFont="1" applyBorder="1"/>
    <xf numFmtId="177" fontId="12" fillId="0" borderId="36" xfId="0" applyNumberFormat="1" applyFont="1" applyFill="1" applyBorder="1"/>
    <xf numFmtId="177" fontId="0" fillId="0" borderId="47" xfId="0" applyNumberFormat="1" applyBorder="1"/>
    <xf numFmtId="177" fontId="0" fillId="0" borderId="39" xfId="0" applyNumberFormat="1" applyFill="1" applyBorder="1"/>
    <xf numFmtId="177" fontId="11" fillId="0" borderId="48" xfId="0" applyNumberFormat="1" applyFont="1" applyBorder="1"/>
    <xf numFmtId="177" fontId="11" fillId="0" borderId="40" xfId="0" applyNumberFormat="1" applyFont="1" applyFill="1" applyBorder="1"/>
    <xf numFmtId="177" fontId="12" fillId="0" borderId="48" xfId="0" applyNumberFormat="1" applyFont="1" applyBorder="1"/>
    <xf numFmtId="177" fontId="12" fillId="0" borderId="40" xfId="0" applyNumberFormat="1" applyFont="1" applyFill="1" applyBorder="1"/>
    <xf numFmtId="177" fontId="0" fillId="0" borderId="49" xfId="0" applyNumberFormat="1" applyBorder="1" applyAlignment="1">
      <alignment horizontal="center"/>
    </xf>
    <xf numFmtId="177" fontId="0" fillId="0" borderId="37" xfId="0" applyNumberFormat="1" applyFill="1" applyBorder="1" applyAlignment="1">
      <alignment horizontal="center"/>
    </xf>
    <xf numFmtId="0" fontId="0" fillId="0" borderId="46" xfId="0" applyBorder="1"/>
    <xf numFmtId="178" fontId="0" fillId="0" borderId="36" xfId="0" applyNumberFormat="1" applyFill="1" applyBorder="1"/>
    <xf numFmtId="177" fontId="0" fillId="0" borderId="46" xfId="0" quotePrefix="1" applyNumberFormat="1" applyBorder="1" applyAlignment="1">
      <alignment horizontal="right"/>
    </xf>
    <xf numFmtId="178" fontId="0" fillId="0" borderId="36" xfId="1" applyNumberFormat="1" applyFont="1" applyFill="1" applyBorder="1"/>
    <xf numFmtId="178" fontId="0" fillId="0" borderId="36" xfId="1" quotePrefix="1" applyNumberFormat="1" applyFont="1" applyFill="1" applyBorder="1" applyAlignment="1">
      <alignment horizontal="right"/>
    </xf>
    <xf numFmtId="177" fontId="0" fillId="0" borderId="49" xfId="0" applyNumberFormat="1" applyBorder="1"/>
    <xf numFmtId="178" fontId="0" fillId="0" borderId="37" xfId="1" applyNumberFormat="1" applyFont="1" applyFill="1" applyBorder="1"/>
    <xf numFmtId="177" fontId="12" fillId="0" borderId="50" xfId="0" applyNumberFormat="1" applyFont="1" applyBorder="1"/>
    <xf numFmtId="178" fontId="12" fillId="0" borderId="43" xfId="0" applyNumberFormat="1" applyFont="1" applyFill="1" applyBorder="1"/>
    <xf numFmtId="177" fontId="0" fillId="0" borderId="48" xfId="0" applyNumberFormat="1" applyBorder="1"/>
    <xf numFmtId="177" fontId="0" fillId="0" borderId="40" xfId="0" applyNumberFormat="1" applyFill="1" applyBorder="1"/>
    <xf numFmtId="177" fontId="0" fillId="0" borderId="37" xfId="0" applyNumberFormat="1" applyFill="1" applyBorder="1"/>
    <xf numFmtId="177" fontId="0" fillId="0" borderId="36" xfId="0" quotePrefix="1" applyNumberFormat="1" applyFill="1" applyBorder="1" applyAlignment="1">
      <alignment horizontal="right"/>
    </xf>
    <xf numFmtId="177" fontId="0" fillId="0" borderId="49" xfId="0" applyNumberFormat="1" applyBorder="1" applyAlignment="1">
      <alignment horizontal="right"/>
    </xf>
    <xf numFmtId="177" fontId="12" fillId="0" borderId="43" xfId="0" applyNumberFormat="1" applyFont="1" applyFill="1" applyBorder="1"/>
    <xf numFmtId="14" fontId="0" fillId="0" borderId="0" xfId="0" applyNumberFormat="1" applyAlignment="1">
      <alignment horizontal="center" vertical="center"/>
    </xf>
    <xf numFmtId="176" fontId="13" fillId="0" borderId="0" xfId="0" applyNumberFormat="1" applyFont="1"/>
    <xf numFmtId="177" fontId="0" fillId="0" borderId="51" xfId="0" applyNumberFormat="1" applyFill="1" applyBorder="1"/>
    <xf numFmtId="0" fontId="0" fillId="0" borderId="5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/>
    <xf numFmtId="177" fontId="0" fillId="0" borderId="0" xfId="0" applyNumberFormat="1" applyFill="1" applyBorder="1" applyAlignment="1">
      <alignment horizontal="center"/>
    </xf>
    <xf numFmtId="177" fontId="12" fillId="0" borderId="0" xfId="0" applyNumberFormat="1" applyFont="1" applyFill="1" applyBorder="1"/>
    <xf numFmtId="177" fontId="0" fillId="0" borderId="2" xfId="0" applyNumberFormat="1" applyFill="1" applyBorder="1"/>
    <xf numFmtId="177" fontId="11" fillId="0" borderId="53" xfId="0" applyNumberFormat="1" applyFont="1" applyFill="1" applyBorder="1"/>
    <xf numFmtId="177" fontId="12" fillId="0" borderId="53" xfId="0" applyNumberFormat="1" applyFont="1" applyFill="1" applyBorder="1"/>
    <xf numFmtId="177" fontId="0" fillId="0" borderId="54" xfId="0" applyNumberFormat="1" applyFill="1" applyBorder="1" applyAlignment="1">
      <alignment horizontal="center"/>
    </xf>
    <xf numFmtId="178" fontId="0" fillId="0" borderId="0" xfId="0" applyNumberFormat="1" applyFill="1" applyBorder="1"/>
    <xf numFmtId="178" fontId="0" fillId="0" borderId="0" xfId="1" applyNumberFormat="1" applyFont="1" applyFill="1" applyBorder="1"/>
    <xf numFmtId="178" fontId="0" fillId="0" borderId="0" xfId="1" quotePrefix="1" applyNumberFormat="1" applyFont="1" applyFill="1" applyBorder="1" applyAlignment="1">
      <alignment horizontal="right"/>
    </xf>
    <xf numFmtId="178" fontId="0" fillId="0" borderId="54" xfId="1" applyNumberFormat="1" applyFont="1" applyFill="1" applyBorder="1"/>
    <xf numFmtId="178" fontId="12" fillId="0" borderId="55" xfId="0" applyNumberFormat="1" applyFont="1" applyFill="1" applyBorder="1"/>
    <xf numFmtId="177" fontId="0" fillId="0" borderId="53" xfId="0" applyNumberFormat="1" applyFill="1" applyBorder="1"/>
    <xf numFmtId="177" fontId="0" fillId="0" borderId="54" xfId="0" applyNumberFormat="1" applyFill="1" applyBorder="1"/>
    <xf numFmtId="177" fontId="0" fillId="0" borderId="0" xfId="0" quotePrefix="1" applyNumberFormat="1" applyFill="1" applyBorder="1" applyAlignment="1">
      <alignment horizontal="right"/>
    </xf>
    <xf numFmtId="177" fontId="12" fillId="0" borderId="55" xfId="0" applyNumberFormat="1" applyFont="1" applyFill="1" applyBorder="1"/>
    <xf numFmtId="0" fontId="0" fillId="0" borderId="56" xfId="0" applyBorder="1" applyAlignment="1">
      <alignment horizontal="center"/>
    </xf>
    <xf numFmtId="0" fontId="0" fillId="0" borderId="57" xfId="0" applyFill="1" applyBorder="1" applyAlignment="1">
      <alignment horizontal="center"/>
    </xf>
    <xf numFmtId="177" fontId="0" fillId="0" borderId="57" xfId="0" applyNumberFormat="1" applyFill="1" applyBorder="1"/>
    <xf numFmtId="177" fontId="0" fillId="0" borderId="57" xfId="0" applyNumberFormat="1" applyFill="1" applyBorder="1" applyAlignment="1">
      <alignment horizontal="center"/>
    </xf>
    <xf numFmtId="177" fontId="12" fillId="0" borderId="57" xfId="0" applyNumberFormat="1" applyFont="1" applyFill="1" applyBorder="1"/>
    <xf numFmtId="177" fontId="0" fillId="0" borderId="58" xfId="0" applyNumberFormat="1" applyFill="1" applyBorder="1"/>
    <xf numFmtId="177" fontId="11" fillId="0" borderId="59" xfId="0" applyNumberFormat="1" applyFont="1" applyFill="1" applyBorder="1"/>
    <xf numFmtId="177" fontId="12" fillId="0" borderId="59" xfId="0" applyNumberFormat="1" applyFont="1" applyFill="1" applyBorder="1"/>
    <xf numFmtId="177" fontId="0" fillId="0" borderId="60" xfId="0" applyNumberFormat="1" applyFill="1" applyBorder="1" applyAlignment="1">
      <alignment horizontal="center"/>
    </xf>
    <xf numFmtId="178" fontId="0" fillId="0" borderId="57" xfId="0" applyNumberFormat="1" applyFill="1" applyBorder="1"/>
    <xf numFmtId="178" fontId="0" fillId="0" borderId="57" xfId="1" applyNumberFormat="1" applyFont="1" applyFill="1" applyBorder="1"/>
    <xf numFmtId="178" fontId="0" fillId="0" borderId="57" xfId="1" quotePrefix="1" applyNumberFormat="1" applyFont="1" applyFill="1" applyBorder="1" applyAlignment="1">
      <alignment horizontal="right"/>
    </xf>
    <xf numFmtId="178" fontId="0" fillId="0" borderId="60" xfId="1" applyNumberFormat="1" applyFont="1" applyFill="1" applyBorder="1"/>
    <xf numFmtId="178" fontId="12" fillId="0" borderId="61" xfId="0" applyNumberFormat="1" applyFont="1" applyFill="1" applyBorder="1"/>
    <xf numFmtId="177" fontId="0" fillId="0" borderId="59" xfId="0" applyNumberFormat="1" applyFill="1" applyBorder="1"/>
    <xf numFmtId="177" fontId="0" fillId="0" borderId="60" xfId="0" applyNumberFormat="1" applyFill="1" applyBorder="1"/>
    <xf numFmtId="177" fontId="0" fillId="0" borderId="57" xfId="0" quotePrefix="1" applyNumberFormat="1" applyFill="1" applyBorder="1" applyAlignment="1">
      <alignment horizontal="right"/>
    </xf>
    <xf numFmtId="177" fontId="12" fillId="0" borderId="61" xfId="0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6" xfId="1" quotePrefix="1" applyNumberFormat="1" applyFont="1" applyBorder="1" applyAlignment="1">
      <alignment vertical="center"/>
    </xf>
    <xf numFmtId="38" fontId="0" fillId="0" borderId="5" xfId="1" quotePrefix="1" applyNumberFormat="1" applyFont="1" applyBorder="1" applyAlignment="1">
      <alignment vertical="center"/>
    </xf>
    <xf numFmtId="38" fontId="0" fillId="0" borderId="31" xfId="1" applyFont="1" applyBorder="1" applyAlignment="1">
      <alignment horizontal="center"/>
    </xf>
    <xf numFmtId="38" fontId="0" fillId="0" borderId="32" xfId="1" applyFont="1" applyBorder="1" applyAlignment="1">
      <alignment horizont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A3" sqref="A3:D3"/>
    </sheetView>
  </sheetViews>
  <sheetFormatPr defaultRowHeight="13.5" x14ac:dyDescent="0.15"/>
  <cols>
    <col min="1" max="1" width="36.125" bestFit="1" customWidth="1"/>
    <col min="2" max="3" width="20.375" customWidth="1"/>
    <col min="4" max="4" width="23.625" customWidth="1"/>
    <col min="5" max="5" width="10.125" customWidth="1"/>
    <col min="7" max="7" width="15.25" bestFit="1" customWidth="1"/>
  </cols>
  <sheetData>
    <row r="1" spans="1:4" x14ac:dyDescent="0.15">
      <c r="A1" s="170" t="s">
        <v>104</v>
      </c>
      <c r="B1" s="170"/>
      <c r="C1" s="170"/>
      <c r="D1" s="170"/>
    </row>
    <row r="2" spans="1:4" ht="17.25" x14ac:dyDescent="0.2">
      <c r="A2" s="171" t="s">
        <v>0</v>
      </c>
      <c r="B2" s="171"/>
      <c r="C2" s="171"/>
      <c r="D2" s="171"/>
    </row>
    <row r="3" spans="1:4" ht="18.75" x14ac:dyDescent="0.2">
      <c r="A3" s="172" t="s">
        <v>32</v>
      </c>
      <c r="B3" s="172"/>
      <c r="C3" s="172"/>
      <c r="D3" s="172"/>
    </row>
    <row r="4" spans="1:4" x14ac:dyDescent="0.15">
      <c r="A4" s="170" t="s">
        <v>106</v>
      </c>
      <c r="B4" s="170"/>
      <c r="C4" s="170"/>
      <c r="D4" s="170"/>
    </row>
    <row r="5" spans="1:4" x14ac:dyDescent="0.15">
      <c r="A5" s="170" t="s">
        <v>107</v>
      </c>
      <c r="B5" s="170"/>
      <c r="C5" s="170"/>
      <c r="D5" s="170"/>
    </row>
    <row r="6" spans="1:4" x14ac:dyDescent="0.15">
      <c r="D6" s="36" t="s">
        <v>38</v>
      </c>
    </row>
    <row r="7" spans="1:4" ht="26.25" customHeight="1" x14ac:dyDescent="0.15">
      <c r="A7" s="16" t="s">
        <v>1</v>
      </c>
      <c r="B7" s="16" t="s">
        <v>2</v>
      </c>
      <c r="C7" s="16" t="s">
        <v>33</v>
      </c>
      <c r="D7" s="16" t="s">
        <v>3</v>
      </c>
    </row>
    <row r="8" spans="1:4" ht="18" customHeight="1" x14ac:dyDescent="0.15">
      <c r="A8" s="14" t="s">
        <v>13</v>
      </c>
      <c r="B8" s="2">
        <v>2000000</v>
      </c>
      <c r="C8" s="2">
        <v>1990000</v>
      </c>
      <c r="D8" s="3">
        <f t="shared" ref="D8:D43" si="0">+C8-B8</f>
        <v>-10000</v>
      </c>
    </row>
    <row r="9" spans="1:4" ht="18" customHeight="1" x14ac:dyDescent="0.15">
      <c r="A9" s="14" t="s">
        <v>14</v>
      </c>
      <c r="B9" s="2">
        <v>6000000</v>
      </c>
      <c r="C9" s="2">
        <v>2626000</v>
      </c>
      <c r="D9" s="3">
        <f t="shared" si="0"/>
        <v>-3374000</v>
      </c>
    </row>
    <row r="10" spans="1:4" ht="18" customHeight="1" x14ac:dyDescent="0.15">
      <c r="A10" s="14" t="s">
        <v>31</v>
      </c>
      <c r="B10" s="2">
        <v>4000000</v>
      </c>
      <c r="C10" s="2">
        <v>2004000</v>
      </c>
      <c r="D10" s="3">
        <f t="shared" si="0"/>
        <v>-1996000</v>
      </c>
    </row>
    <row r="11" spans="1:4" ht="18" customHeight="1" x14ac:dyDescent="0.15">
      <c r="A11" s="14" t="s">
        <v>15</v>
      </c>
      <c r="B11" s="2">
        <v>1500000</v>
      </c>
      <c r="C11" s="2">
        <v>1176000</v>
      </c>
      <c r="D11" s="3">
        <f t="shared" si="0"/>
        <v>-324000</v>
      </c>
    </row>
    <row r="12" spans="1:4" ht="18" customHeight="1" x14ac:dyDescent="0.15">
      <c r="A12" s="14" t="s">
        <v>16</v>
      </c>
      <c r="B12" s="2">
        <v>500</v>
      </c>
      <c r="C12" s="25">
        <v>860</v>
      </c>
      <c r="D12" s="3">
        <f t="shared" si="0"/>
        <v>360</v>
      </c>
    </row>
    <row r="13" spans="1:4" ht="18" customHeight="1" x14ac:dyDescent="0.15">
      <c r="A13" s="14" t="s">
        <v>17</v>
      </c>
      <c r="B13" s="2">
        <v>100</v>
      </c>
      <c r="C13" s="2">
        <v>71</v>
      </c>
      <c r="D13" s="3">
        <f t="shared" si="0"/>
        <v>-29</v>
      </c>
    </row>
    <row r="14" spans="1:4" ht="18" customHeight="1" x14ac:dyDescent="0.15">
      <c r="A14" s="14" t="s">
        <v>98</v>
      </c>
      <c r="B14" s="2">
        <v>0</v>
      </c>
      <c r="C14" s="2">
        <v>1000</v>
      </c>
      <c r="D14" s="3">
        <f t="shared" si="0"/>
        <v>1000</v>
      </c>
    </row>
    <row r="15" spans="1:4" ht="18" customHeight="1" x14ac:dyDescent="0.15">
      <c r="A15" s="14" t="s">
        <v>72</v>
      </c>
      <c r="B15" s="2">
        <v>0</v>
      </c>
      <c r="C15" s="2">
        <v>54300</v>
      </c>
      <c r="D15" s="3">
        <f t="shared" si="0"/>
        <v>54300</v>
      </c>
    </row>
    <row r="16" spans="1:4" s="4" customFormat="1" ht="18" customHeight="1" x14ac:dyDescent="0.15">
      <c r="A16" s="15" t="s">
        <v>28</v>
      </c>
      <c r="B16" s="7">
        <f>SUM(B8:B15)</f>
        <v>13500600</v>
      </c>
      <c r="C16" s="7">
        <f>SUM(C8:C15)</f>
        <v>7852231</v>
      </c>
      <c r="D16" s="8">
        <f t="shared" si="0"/>
        <v>-5648369</v>
      </c>
    </row>
    <row r="17" spans="1:7" s="4" customFormat="1" ht="18" customHeight="1" x14ac:dyDescent="0.15">
      <c r="A17" s="31" t="s">
        <v>51</v>
      </c>
      <c r="B17" s="32">
        <v>1928000</v>
      </c>
      <c r="C17" s="32">
        <v>1883501</v>
      </c>
      <c r="D17" s="17">
        <f t="shared" si="0"/>
        <v>-44499</v>
      </c>
    </row>
    <row r="18" spans="1:7" s="4" customFormat="1" ht="18" customHeight="1" x14ac:dyDescent="0.15">
      <c r="A18" s="31" t="s">
        <v>36</v>
      </c>
      <c r="B18" s="32">
        <v>1620000</v>
      </c>
      <c r="C18" s="32">
        <v>1620287</v>
      </c>
      <c r="D18" s="17">
        <f>+C18-B18</f>
        <v>287</v>
      </c>
    </row>
    <row r="19" spans="1:7" s="4" customFormat="1" ht="18" customHeight="1" x14ac:dyDescent="0.15">
      <c r="A19" s="14" t="s">
        <v>57</v>
      </c>
      <c r="B19" s="32">
        <v>2577000</v>
      </c>
      <c r="C19" s="32">
        <v>2577361</v>
      </c>
      <c r="D19" s="17">
        <f>+C19-B19</f>
        <v>361</v>
      </c>
    </row>
    <row r="20" spans="1:7" s="4" customFormat="1" ht="18" customHeight="1" x14ac:dyDescent="0.15">
      <c r="A20" s="14" t="s">
        <v>4</v>
      </c>
      <c r="B20" s="2">
        <v>6377600</v>
      </c>
      <c r="C20" s="32">
        <v>6556635</v>
      </c>
      <c r="D20" s="17">
        <f>+C20-B20</f>
        <v>179035</v>
      </c>
    </row>
    <row r="21" spans="1:7" s="4" customFormat="1" ht="24" customHeight="1" x14ac:dyDescent="0.15">
      <c r="A21" s="15" t="s">
        <v>5</v>
      </c>
      <c r="B21" s="7">
        <f>SUM(B16:B20)</f>
        <v>26003200</v>
      </c>
      <c r="C21" s="7">
        <f>SUM(C16:C20)</f>
        <v>20490015</v>
      </c>
      <c r="D21" s="8">
        <f>SUM(D16:D20)</f>
        <v>-5513185</v>
      </c>
      <c r="G21" s="65"/>
    </row>
    <row r="22" spans="1:7" ht="18" customHeight="1" x14ac:dyDescent="0.15">
      <c r="A22" s="10"/>
      <c r="B22" s="6"/>
      <c r="C22" s="5"/>
      <c r="D22" s="9"/>
      <c r="G22" s="30">
        <f>SUM(C17:C20)</f>
        <v>12637784</v>
      </c>
    </row>
    <row r="23" spans="1:7" ht="26.25" customHeight="1" x14ac:dyDescent="0.15">
      <c r="A23" s="16" t="s">
        <v>6</v>
      </c>
      <c r="B23" s="16" t="s">
        <v>2</v>
      </c>
      <c r="C23" s="16" t="str">
        <f>+C7</f>
        <v>決算</v>
      </c>
      <c r="D23" s="16" t="s">
        <v>3</v>
      </c>
    </row>
    <row r="24" spans="1:7" ht="18" customHeight="1" x14ac:dyDescent="0.15">
      <c r="A24" s="14" t="s">
        <v>18</v>
      </c>
      <c r="B24" s="2">
        <v>1500000</v>
      </c>
      <c r="C24" s="2">
        <v>1460711</v>
      </c>
      <c r="D24" s="3">
        <f t="shared" si="0"/>
        <v>-39289</v>
      </c>
    </row>
    <row r="25" spans="1:7" ht="18" customHeight="1" x14ac:dyDescent="0.15">
      <c r="A25" s="14" t="s">
        <v>19</v>
      </c>
      <c r="B25" s="11">
        <v>1000000</v>
      </c>
      <c r="C25" s="2">
        <v>842400</v>
      </c>
      <c r="D25" s="3">
        <f t="shared" si="0"/>
        <v>-157600</v>
      </c>
      <c r="E25" s="12"/>
    </row>
    <row r="26" spans="1:7" ht="18" customHeight="1" x14ac:dyDescent="0.15">
      <c r="A26" s="14" t="s">
        <v>20</v>
      </c>
      <c r="B26" s="2">
        <v>1500000</v>
      </c>
      <c r="C26" s="2">
        <v>873625</v>
      </c>
      <c r="D26" s="3">
        <f t="shared" si="0"/>
        <v>-626375</v>
      </c>
    </row>
    <row r="27" spans="1:7" ht="18" customHeight="1" x14ac:dyDescent="0.15">
      <c r="A27" s="14" t="s">
        <v>21</v>
      </c>
      <c r="B27" s="2">
        <v>150000</v>
      </c>
      <c r="C27" s="2">
        <v>136448</v>
      </c>
      <c r="D27" s="3">
        <f t="shared" si="0"/>
        <v>-13552</v>
      </c>
    </row>
    <row r="28" spans="1:7" ht="18" customHeight="1" x14ac:dyDescent="0.15">
      <c r="A28" s="14" t="s">
        <v>22</v>
      </c>
      <c r="B28" s="2">
        <v>1700000</v>
      </c>
      <c r="C28" s="2">
        <v>1211793</v>
      </c>
      <c r="D28" s="3">
        <f t="shared" si="0"/>
        <v>-488207</v>
      </c>
    </row>
    <row r="29" spans="1:7" ht="18" customHeight="1" x14ac:dyDescent="0.15">
      <c r="A29" s="14" t="s">
        <v>23</v>
      </c>
      <c r="B29" s="2">
        <v>300000</v>
      </c>
      <c r="C29" s="2">
        <v>230000</v>
      </c>
      <c r="D29" s="3">
        <f t="shared" si="0"/>
        <v>-70000</v>
      </c>
    </row>
    <row r="30" spans="1:7" ht="18" customHeight="1" x14ac:dyDescent="0.15">
      <c r="A30" s="14" t="s">
        <v>24</v>
      </c>
      <c r="B30" s="2">
        <v>600000</v>
      </c>
      <c r="C30" s="2">
        <v>254650</v>
      </c>
      <c r="D30" s="3">
        <f t="shared" si="0"/>
        <v>-345350</v>
      </c>
    </row>
    <row r="31" spans="1:7" ht="18" customHeight="1" x14ac:dyDescent="0.15">
      <c r="A31" s="14" t="s">
        <v>93</v>
      </c>
      <c r="B31" s="2">
        <v>200000</v>
      </c>
      <c r="C31" s="2">
        <v>114156</v>
      </c>
      <c r="D31" s="3">
        <f t="shared" si="0"/>
        <v>-85844</v>
      </c>
    </row>
    <row r="32" spans="1:7" ht="18" customHeight="1" x14ac:dyDescent="0.15">
      <c r="A32" s="14" t="s">
        <v>94</v>
      </c>
      <c r="B32" s="2">
        <v>1900000</v>
      </c>
      <c r="C32" s="2">
        <v>1894200</v>
      </c>
      <c r="D32" s="3">
        <f t="shared" si="0"/>
        <v>-5800</v>
      </c>
    </row>
    <row r="33" spans="1:7" ht="18" customHeight="1" x14ac:dyDescent="0.15">
      <c r="A33" s="14" t="s">
        <v>25</v>
      </c>
      <c r="B33" s="2">
        <v>300000</v>
      </c>
      <c r="C33" s="2">
        <v>130004</v>
      </c>
      <c r="D33" s="3">
        <f t="shared" ref="D33" si="1">+C33-B33</f>
        <v>-169996</v>
      </c>
    </row>
    <row r="34" spans="1:7" ht="18" customHeight="1" x14ac:dyDescent="0.15">
      <c r="A34" s="14" t="s">
        <v>26</v>
      </c>
      <c r="B34" s="2">
        <v>100000</v>
      </c>
      <c r="C34" s="2">
        <v>216</v>
      </c>
      <c r="D34" s="3">
        <f t="shared" si="0"/>
        <v>-99784</v>
      </c>
    </row>
    <row r="35" spans="1:7" ht="18" customHeight="1" x14ac:dyDescent="0.15">
      <c r="A35" s="14" t="s">
        <v>52</v>
      </c>
      <c r="B35" s="13">
        <v>4500000</v>
      </c>
      <c r="C35" s="25">
        <v>4310000</v>
      </c>
      <c r="D35" s="3">
        <f t="shared" si="0"/>
        <v>-190000</v>
      </c>
    </row>
    <row r="36" spans="1:7" ht="18" customHeight="1" x14ac:dyDescent="0.15">
      <c r="A36" s="27" t="s">
        <v>37</v>
      </c>
      <c r="B36" s="28">
        <v>500000</v>
      </c>
      <c r="C36" s="71">
        <v>500860</v>
      </c>
      <c r="D36" s="29">
        <f t="shared" si="0"/>
        <v>860</v>
      </c>
    </row>
    <row r="37" spans="1:7" ht="20.25" customHeight="1" x14ac:dyDescent="0.15">
      <c r="A37" s="162" t="s">
        <v>27</v>
      </c>
      <c r="B37" s="164">
        <v>800000</v>
      </c>
      <c r="C37" s="166"/>
      <c r="D37" s="168"/>
    </row>
    <row r="38" spans="1:7" ht="17.25" customHeight="1" x14ac:dyDescent="0.15">
      <c r="A38" s="163"/>
      <c r="B38" s="165"/>
      <c r="C38" s="167"/>
      <c r="D38" s="169"/>
    </row>
    <row r="39" spans="1:7" ht="24.75" customHeight="1" x14ac:dyDescent="0.15">
      <c r="A39" s="15" t="s">
        <v>29</v>
      </c>
      <c r="B39" s="18">
        <f>SUM(B24:B38)</f>
        <v>15050000</v>
      </c>
      <c r="C39" s="18">
        <f>SUM(C24:C38)</f>
        <v>11959063</v>
      </c>
      <c r="D39" s="19">
        <f t="shared" si="0"/>
        <v>-3090937</v>
      </c>
    </row>
    <row r="40" spans="1:7" ht="18" customHeight="1" x14ac:dyDescent="0.15">
      <c r="A40" s="31" t="s">
        <v>51</v>
      </c>
      <c r="B40" s="33">
        <v>1428000</v>
      </c>
      <c r="C40" s="33">
        <v>0</v>
      </c>
      <c r="D40" s="34">
        <f t="shared" si="0"/>
        <v>-1428000</v>
      </c>
    </row>
    <row r="41" spans="1:7" ht="18" customHeight="1" x14ac:dyDescent="0.15">
      <c r="A41" s="14" t="s">
        <v>36</v>
      </c>
      <c r="B41" s="33">
        <v>1620000</v>
      </c>
      <c r="C41" s="33">
        <f>+C18</f>
        <v>1620287</v>
      </c>
      <c r="D41" s="34">
        <f t="shared" si="0"/>
        <v>287</v>
      </c>
    </row>
    <row r="42" spans="1:7" ht="18" customHeight="1" x14ac:dyDescent="0.15">
      <c r="A42" s="14" t="s">
        <v>56</v>
      </c>
      <c r="B42" s="33">
        <v>677000</v>
      </c>
      <c r="C42" s="25">
        <f>+C19-C32</f>
        <v>683161</v>
      </c>
      <c r="D42" s="34">
        <f t="shared" si="0"/>
        <v>6161</v>
      </c>
    </row>
    <row r="43" spans="1:7" ht="18" customHeight="1" x14ac:dyDescent="0.15">
      <c r="A43" s="14" t="s">
        <v>7</v>
      </c>
      <c r="B43" s="33">
        <v>7228200</v>
      </c>
      <c r="C43" s="25">
        <v>6227504</v>
      </c>
      <c r="D43" s="3">
        <f t="shared" si="0"/>
        <v>-1000696</v>
      </c>
      <c r="G43" s="30">
        <f>SUM(C40:C43)</f>
        <v>8530952</v>
      </c>
    </row>
    <row r="44" spans="1:7" s="4" customFormat="1" ht="24" customHeight="1" x14ac:dyDescent="0.15">
      <c r="A44" s="15" t="s">
        <v>8</v>
      </c>
      <c r="B44" s="7">
        <f>SUM(B39:B43)</f>
        <v>26003200</v>
      </c>
      <c r="C44" s="7">
        <f>SUM(C39:C43)</f>
        <v>20490015</v>
      </c>
      <c r="D44" s="26">
        <f>SUM(D39:D43)</f>
        <v>-5513185</v>
      </c>
    </row>
    <row r="45" spans="1:7" s="4" customFormat="1" ht="16.5" customHeight="1" x14ac:dyDescent="0.15">
      <c r="A45" s="23"/>
      <c r="B45" s="24"/>
      <c r="C45" s="21"/>
      <c r="D45" s="22"/>
    </row>
    <row r="46" spans="1:7" x14ac:dyDescent="0.15">
      <c r="A46" s="20" t="s">
        <v>35</v>
      </c>
      <c r="B46" s="20"/>
      <c r="C46" s="20"/>
      <c r="D46" s="20"/>
      <c r="G46" s="124">
        <f>+G43-G22</f>
        <v>-4106832</v>
      </c>
    </row>
    <row r="47" spans="1:7" x14ac:dyDescent="0.15">
      <c r="A47" s="66" t="s">
        <v>108</v>
      </c>
      <c r="B47" s="20" t="s">
        <v>109</v>
      </c>
      <c r="C47" s="20" t="s">
        <v>99</v>
      </c>
      <c r="D47" s="66" t="s">
        <v>110</v>
      </c>
    </row>
    <row r="48" spans="1:7" x14ac:dyDescent="0.15">
      <c r="A48" s="66" t="s">
        <v>111</v>
      </c>
      <c r="B48" s="20" t="s">
        <v>117</v>
      </c>
      <c r="C48" s="20" t="s">
        <v>118</v>
      </c>
      <c r="D48" s="20" t="s">
        <v>112</v>
      </c>
    </row>
    <row r="49" spans="1:4" x14ac:dyDescent="0.15">
      <c r="A49" s="66" t="s">
        <v>113</v>
      </c>
      <c r="B49" s="20" t="s">
        <v>114</v>
      </c>
      <c r="C49" s="20" t="s">
        <v>119</v>
      </c>
      <c r="D49" s="20" t="s">
        <v>115</v>
      </c>
    </row>
    <row r="50" spans="1:4" x14ac:dyDescent="0.15">
      <c r="A50" s="66" t="s">
        <v>116</v>
      </c>
      <c r="B50" s="20"/>
      <c r="C50" s="20"/>
      <c r="D50" s="20"/>
    </row>
    <row r="52" spans="1:4" x14ac:dyDescent="0.15">
      <c r="B52" s="20"/>
    </row>
    <row r="55" spans="1:4" x14ac:dyDescent="0.15">
      <c r="C55" s="30"/>
    </row>
    <row r="58" spans="1:4" x14ac:dyDescent="0.15">
      <c r="C58" s="35">
        <f>+C21-C44</f>
        <v>0</v>
      </c>
    </row>
  </sheetData>
  <mergeCells count="9">
    <mergeCell ref="A37:A38"/>
    <mergeCell ref="B37:B38"/>
    <mergeCell ref="C37:C38"/>
    <mergeCell ref="D37:D38"/>
    <mergeCell ref="A1:D1"/>
    <mergeCell ref="A2:D2"/>
    <mergeCell ref="A3:D3"/>
    <mergeCell ref="A4:D4"/>
    <mergeCell ref="A5:D5"/>
  </mergeCells>
  <phoneticPr fontId="3"/>
  <pageMargins left="0.99" right="0.59055118110236227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7"/>
  <sheetViews>
    <sheetView workbookViewId="0">
      <selection activeCell="A3" sqref="A3"/>
    </sheetView>
  </sheetViews>
  <sheetFormatPr defaultRowHeight="13.5" x14ac:dyDescent="0.15"/>
  <cols>
    <col min="2" max="2" width="27.25" bestFit="1" customWidth="1"/>
    <col min="3" max="5" width="20.625" customWidth="1"/>
  </cols>
  <sheetData>
    <row r="2" spans="2:11" x14ac:dyDescent="0.15">
      <c r="B2" s="170" t="s">
        <v>104</v>
      </c>
      <c r="C2" s="170"/>
      <c r="D2" s="170"/>
      <c r="E2" s="170"/>
      <c r="F2" s="1"/>
      <c r="G2" s="1"/>
      <c r="H2" s="1"/>
      <c r="I2" s="1"/>
      <c r="J2" s="1"/>
      <c r="K2" s="1"/>
    </row>
    <row r="3" spans="2:11" ht="17.25" x14ac:dyDescent="0.2">
      <c r="B3" s="171" t="s">
        <v>0</v>
      </c>
      <c r="C3" s="171"/>
      <c r="D3" s="171"/>
      <c r="E3" s="171"/>
      <c r="F3" s="1"/>
      <c r="G3" s="1"/>
      <c r="H3" s="1"/>
      <c r="I3" s="1"/>
      <c r="J3" s="1"/>
      <c r="K3" s="1"/>
    </row>
    <row r="4" spans="2:11" ht="18.75" x14ac:dyDescent="0.2">
      <c r="B4" s="172" t="s">
        <v>30</v>
      </c>
      <c r="C4" s="172"/>
      <c r="D4" s="172"/>
      <c r="E4" s="172"/>
      <c r="F4" s="1"/>
      <c r="G4" s="1"/>
      <c r="H4" s="1"/>
      <c r="I4" s="1"/>
      <c r="J4" s="1"/>
      <c r="K4" s="1"/>
    </row>
    <row r="5" spans="2:11" x14ac:dyDescent="0.15">
      <c r="B5" s="173" t="s">
        <v>105</v>
      </c>
      <c r="C5" s="173"/>
      <c r="D5" s="173"/>
      <c r="E5" s="173"/>
      <c r="F5" s="1"/>
      <c r="G5" s="1"/>
      <c r="H5" s="1"/>
      <c r="I5" s="1"/>
      <c r="J5" s="1"/>
      <c r="K5" s="1"/>
    </row>
    <row r="7" spans="2:11" ht="14.25" thickBot="1" x14ac:dyDescent="0.2">
      <c r="E7" s="36" t="s">
        <v>42</v>
      </c>
    </row>
    <row r="8" spans="2:11" ht="14.25" thickBot="1" x14ac:dyDescent="0.2">
      <c r="B8" s="40" t="s">
        <v>43</v>
      </c>
      <c r="C8" s="47" t="s">
        <v>46</v>
      </c>
      <c r="D8" s="47" t="s">
        <v>47</v>
      </c>
      <c r="E8" s="42" t="s">
        <v>44</v>
      </c>
    </row>
    <row r="9" spans="2:11" ht="14.25" thickBot="1" x14ac:dyDescent="0.2">
      <c r="B9" s="37" t="s">
        <v>11</v>
      </c>
      <c r="C9" s="41"/>
      <c r="D9" s="41"/>
      <c r="E9" s="38"/>
    </row>
    <row r="10" spans="2:11" ht="26.1" customHeight="1" x14ac:dyDescent="0.15">
      <c r="B10" s="43" t="s">
        <v>9</v>
      </c>
      <c r="C10" s="48">
        <f>SUM(C11:C14)</f>
        <v>8530952</v>
      </c>
      <c r="D10" s="48">
        <f>SUM(D11:D14)</f>
        <v>12637784</v>
      </c>
      <c r="E10" s="52">
        <f>SUM(E11:E14)</f>
        <v>-4106832</v>
      </c>
    </row>
    <row r="11" spans="2:11" ht="18" customHeight="1" x14ac:dyDescent="0.15">
      <c r="B11" s="44" t="s">
        <v>103</v>
      </c>
      <c r="C11" s="61">
        <v>7103691</v>
      </c>
      <c r="D11" s="61">
        <v>10404169</v>
      </c>
      <c r="E11" s="62">
        <f>+C11-D11</f>
        <v>-3300478</v>
      </c>
    </row>
    <row r="12" spans="2:11" ht="18" customHeight="1" x14ac:dyDescent="0.15">
      <c r="B12" s="44" t="s">
        <v>39</v>
      </c>
      <c r="C12" s="61">
        <v>1065166</v>
      </c>
      <c r="D12" s="61">
        <v>1875481</v>
      </c>
      <c r="E12" s="62">
        <f>+C12-D12</f>
        <v>-810315</v>
      </c>
    </row>
    <row r="13" spans="2:11" ht="18" customHeight="1" x14ac:dyDescent="0.15">
      <c r="B13" s="44" t="s">
        <v>40</v>
      </c>
      <c r="C13" s="70">
        <v>301881</v>
      </c>
      <c r="D13" s="70">
        <v>297818</v>
      </c>
      <c r="E13" s="62">
        <f>+C13-D13</f>
        <v>4063</v>
      </c>
    </row>
    <row r="14" spans="2:11" ht="18" customHeight="1" x14ac:dyDescent="0.15">
      <c r="B14" s="45" t="s">
        <v>41</v>
      </c>
      <c r="C14" s="63">
        <v>60214</v>
      </c>
      <c r="D14" s="63">
        <v>60316</v>
      </c>
      <c r="E14" s="64">
        <f>+C14-D14</f>
        <v>-102</v>
      </c>
    </row>
    <row r="15" spans="2:11" ht="26.1" customHeight="1" x14ac:dyDescent="0.15">
      <c r="B15" s="46" t="s">
        <v>34</v>
      </c>
      <c r="C15" s="49">
        <f>SUM(C16)</f>
        <v>10394230</v>
      </c>
      <c r="D15" s="49">
        <f>SUM(D16)</f>
        <v>9893370</v>
      </c>
      <c r="E15" s="54">
        <f>SUM(E16)</f>
        <v>500860</v>
      </c>
    </row>
    <row r="16" spans="2:11" ht="18" customHeight="1" x14ac:dyDescent="0.15">
      <c r="B16" s="45" t="s">
        <v>103</v>
      </c>
      <c r="C16" s="68">
        <v>10394230</v>
      </c>
      <c r="D16" s="68">
        <v>9893370</v>
      </c>
      <c r="E16" s="64">
        <f>+C16-D16</f>
        <v>500860</v>
      </c>
    </row>
    <row r="17" spans="2:5" ht="25.5" customHeight="1" thickBot="1" x14ac:dyDescent="0.2">
      <c r="B17" s="39" t="s">
        <v>45</v>
      </c>
      <c r="C17" s="50">
        <f>+C10+C15</f>
        <v>18925182</v>
      </c>
      <c r="D17" s="50">
        <f>+D10+D15</f>
        <v>22531154</v>
      </c>
      <c r="E17" s="55">
        <f>+E10+E15</f>
        <v>-3605972</v>
      </c>
    </row>
    <row r="18" spans="2:5" ht="14.25" thickBot="1" x14ac:dyDescent="0.2">
      <c r="B18" s="37" t="s">
        <v>12</v>
      </c>
      <c r="C18" s="41"/>
      <c r="D18" s="41"/>
      <c r="E18" s="57"/>
    </row>
    <row r="19" spans="2:5" ht="26.1" customHeight="1" x14ac:dyDescent="0.15">
      <c r="B19" s="51" t="s">
        <v>48</v>
      </c>
      <c r="C19" s="69">
        <f>+C15</f>
        <v>10394230</v>
      </c>
      <c r="D19" s="69">
        <v>9893370</v>
      </c>
      <c r="E19" s="52">
        <f>+C19-D19</f>
        <v>500860</v>
      </c>
    </row>
    <row r="20" spans="2:5" ht="26.1" customHeight="1" x14ac:dyDescent="0.15">
      <c r="B20" s="56" t="s">
        <v>50</v>
      </c>
      <c r="C20" s="58">
        <f>SUM(C21:C24)</f>
        <v>8530952</v>
      </c>
      <c r="D20" s="58">
        <f>SUM(D21:D24)</f>
        <v>12637784</v>
      </c>
      <c r="E20" s="53">
        <f>SUM(E21:E24)</f>
        <v>-4106832</v>
      </c>
    </row>
    <row r="21" spans="2:5" ht="18" customHeight="1" x14ac:dyDescent="0.15">
      <c r="B21" s="59" t="s">
        <v>53</v>
      </c>
      <c r="C21" s="70">
        <v>0</v>
      </c>
      <c r="D21" s="70">
        <v>1883501</v>
      </c>
      <c r="E21" s="62">
        <f>+C21-D21</f>
        <v>-1883501</v>
      </c>
    </row>
    <row r="22" spans="2:5" ht="18" customHeight="1" x14ac:dyDescent="0.15">
      <c r="B22" s="59" t="s">
        <v>54</v>
      </c>
      <c r="C22" s="61">
        <v>1620287</v>
      </c>
      <c r="D22" s="61">
        <v>1620287</v>
      </c>
      <c r="E22" s="62">
        <f>+C22-D22</f>
        <v>0</v>
      </c>
    </row>
    <row r="23" spans="2:5" ht="18" customHeight="1" x14ac:dyDescent="0.15">
      <c r="B23" s="59" t="s">
        <v>55</v>
      </c>
      <c r="C23" s="67">
        <v>683161</v>
      </c>
      <c r="D23" s="67">
        <v>2577361</v>
      </c>
      <c r="E23" s="62">
        <f>+C23-D23</f>
        <v>-1894200</v>
      </c>
    </row>
    <row r="24" spans="2:5" ht="18" customHeight="1" x14ac:dyDescent="0.15">
      <c r="B24" s="60" t="s">
        <v>10</v>
      </c>
      <c r="C24" s="68">
        <v>6227504</v>
      </c>
      <c r="D24" s="68">
        <v>6556635</v>
      </c>
      <c r="E24" s="64">
        <f>+C24-D24</f>
        <v>-329131</v>
      </c>
    </row>
    <row r="25" spans="2:5" ht="25.5" customHeight="1" thickBot="1" x14ac:dyDescent="0.2">
      <c r="B25" s="39" t="s">
        <v>49</v>
      </c>
      <c r="C25" s="50">
        <f>+C19+C20</f>
        <v>18925182</v>
      </c>
      <c r="D25" s="50">
        <f>+D19+D20</f>
        <v>22531154</v>
      </c>
      <c r="E25" s="55">
        <f>+E19+E20</f>
        <v>-3605972</v>
      </c>
    </row>
    <row r="27" spans="2:5" x14ac:dyDescent="0.15">
      <c r="B27" s="88"/>
      <c r="C27" s="88"/>
      <c r="D27" s="88"/>
      <c r="E27" s="88"/>
    </row>
    <row r="28" spans="2:5" x14ac:dyDescent="0.15">
      <c r="B28" s="88"/>
      <c r="C28" s="88"/>
      <c r="D28" s="88"/>
      <c r="E28" s="88"/>
    </row>
    <row r="37" spans="3:3" x14ac:dyDescent="0.15">
      <c r="C37" s="73">
        <f>+C17-C25</f>
        <v>0</v>
      </c>
    </row>
  </sheetData>
  <mergeCells count="4">
    <mergeCell ref="B2:E2"/>
    <mergeCell ref="B3:E3"/>
    <mergeCell ref="B4:E4"/>
    <mergeCell ref="B5:E5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/>
  </sheetViews>
  <sheetFormatPr defaultRowHeight="13.5" x14ac:dyDescent="0.15"/>
  <cols>
    <col min="1" max="1" width="27.25" bestFit="1" customWidth="1"/>
    <col min="2" max="2" width="13.875" hidden="1" customWidth="1"/>
    <col min="3" max="3" width="13.875" bestFit="1" customWidth="1"/>
    <col min="4" max="4" width="13.875" customWidth="1"/>
    <col min="5" max="5" width="13.875" bestFit="1" customWidth="1"/>
    <col min="6" max="6" width="13.875" customWidth="1"/>
    <col min="7" max="7" width="27.125" bestFit="1" customWidth="1"/>
    <col min="8" max="8" width="13.875" hidden="1" customWidth="1"/>
    <col min="9" max="9" width="13.875" bestFit="1" customWidth="1"/>
    <col min="10" max="11" width="13.875" customWidth="1"/>
    <col min="12" max="12" width="13.875" bestFit="1" customWidth="1"/>
  </cols>
  <sheetData>
    <row r="1" spans="1:12" ht="14.25" x14ac:dyDescent="0.15">
      <c r="A1" s="74" t="s">
        <v>58</v>
      </c>
      <c r="L1" s="123">
        <f ca="1">TODAY()</f>
        <v>44070</v>
      </c>
    </row>
    <row r="2" spans="1:12" ht="14.25" thickBot="1" x14ac:dyDescent="0.2">
      <c r="L2" s="89" t="s">
        <v>42</v>
      </c>
    </row>
    <row r="3" spans="1:12" x14ac:dyDescent="0.15">
      <c r="A3" s="75" t="s">
        <v>1</v>
      </c>
      <c r="B3" s="91" t="s">
        <v>92</v>
      </c>
      <c r="C3" s="76" t="s">
        <v>95</v>
      </c>
      <c r="D3" s="76" t="s">
        <v>97</v>
      </c>
      <c r="E3" s="126" t="s">
        <v>100</v>
      </c>
      <c r="F3" s="144" t="s">
        <v>104</v>
      </c>
      <c r="G3" s="75" t="s">
        <v>6</v>
      </c>
      <c r="H3" s="91" t="s">
        <v>92</v>
      </c>
      <c r="I3" s="76" t="s">
        <v>95</v>
      </c>
      <c r="J3" s="76" t="s">
        <v>97</v>
      </c>
      <c r="K3" s="126" t="s">
        <v>100</v>
      </c>
      <c r="L3" s="144" t="s">
        <v>104</v>
      </c>
    </row>
    <row r="4" spans="1:12" x14ac:dyDescent="0.15">
      <c r="A4" s="77"/>
      <c r="B4" s="92"/>
      <c r="C4" s="93"/>
      <c r="D4" s="93"/>
      <c r="E4" s="127"/>
      <c r="F4" s="145"/>
      <c r="G4" s="77"/>
      <c r="H4" s="92"/>
      <c r="I4" s="93"/>
      <c r="J4" s="93"/>
      <c r="K4" s="127"/>
      <c r="L4" s="145"/>
    </row>
    <row r="5" spans="1:12" x14ac:dyDescent="0.15">
      <c r="A5" s="77" t="s">
        <v>59</v>
      </c>
      <c r="B5" s="94">
        <v>1875000</v>
      </c>
      <c r="C5" s="95">
        <v>1935000</v>
      </c>
      <c r="D5" s="95">
        <v>2085000</v>
      </c>
      <c r="E5" s="128">
        <v>1970000</v>
      </c>
      <c r="F5" s="146">
        <v>1990000</v>
      </c>
      <c r="G5" s="77" t="s">
        <v>60</v>
      </c>
      <c r="H5" s="94">
        <v>1346707</v>
      </c>
      <c r="I5" s="95">
        <v>1391563</v>
      </c>
      <c r="J5" s="95">
        <v>1477311</v>
      </c>
      <c r="K5" s="128">
        <v>1413420</v>
      </c>
      <c r="L5" s="146">
        <v>1460711</v>
      </c>
    </row>
    <row r="6" spans="1:12" x14ac:dyDescent="0.15">
      <c r="A6" s="77" t="s">
        <v>61</v>
      </c>
      <c r="B6" s="94">
        <v>3051000</v>
      </c>
      <c r="C6" s="95">
        <v>2682000</v>
      </c>
      <c r="D6" s="95">
        <v>3251000</v>
      </c>
      <c r="E6" s="128">
        <v>3097000</v>
      </c>
      <c r="F6" s="146">
        <v>2626000</v>
      </c>
      <c r="G6" s="77" t="s">
        <v>62</v>
      </c>
      <c r="H6" s="94">
        <v>822960</v>
      </c>
      <c r="I6" s="95">
        <v>799200</v>
      </c>
      <c r="J6" s="95">
        <v>842400</v>
      </c>
      <c r="K6" s="128">
        <v>842400</v>
      </c>
      <c r="L6" s="146">
        <v>842400</v>
      </c>
    </row>
    <row r="7" spans="1:12" x14ac:dyDescent="0.15">
      <c r="A7" s="77" t="s">
        <v>63</v>
      </c>
      <c r="B7" s="94">
        <v>0</v>
      </c>
      <c r="C7" s="95">
        <v>0</v>
      </c>
      <c r="D7" s="95">
        <v>0</v>
      </c>
      <c r="E7" s="128">
        <v>25940</v>
      </c>
      <c r="F7" s="146"/>
      <c r="G7" s="77" t="s">
        <v>64</v>
      </c>
      <c r="H7" s="94">
        <v>884628</v>
      </c>
      <c r="I7" s="95">
        <v>873828</v>
      </c>
      <c r="J7" s="95">
        <v>873828</v>
      </c>
      <c r="K7" s="128">
        <v>859140</v>
      </c>
      <c r="L7" s="146">
        <v>873625</v>
      </c>
    </row>
    <row r="8" spans="1:12" x14ac:dyDescent="0.15">
      <c r="A8" s="77"/>
      <c r="B8" s="94"/>
      <c r="C8" s="95"/>
      <c r="D8" s="95"/>
      <c r="E8" s="128"/>
      <c r="F8" s="146"/>
      <c r="G8" s="77" t="s">
        <v>65</v>
      </c>
      <c r="H8" s="94">
        <v>117467</v>
      </c>
      <c r="I8" s="95">
        <v>126000</v>
      </c>
      <c r="J8" s="95">
        <v>93578</v>
      </c>
      <c r="K8" s="128">
        <v>89856</v>
      </c>
      <c r="L8" s="146">
        <v>136448</v>
      </c>
    </row>
    <row r="9" spans="1:12" x14ac:dyDescent="0.15">
      <c r="A9" s="77" t="s">
        <v>66</v>
      </c>
      <c r="B9" s="94">
        <v>1182000</v>
      </c>
      <c r="C9" s="95">
        <v>1279000</v>
      </c>
      <c r="D9" s="95">
        <v>1410000</v>
      </c>
      <c r="E9" s="128">
        <v>1301000</v>
      </c>
      <c r="F9" s="146">
        <v>1176000</v>
      </c>
      <c r="G9" s="77" t="s">
        <v>67</v>
      </c>
      <c r="H9" s="94">
        <v>1261244</v>
      </c>
      <c r="I9" s="95">
        <v>1553171</v>
      </c>
      <c r="J9" s="95">
        <v>1529959</v>
      </c>
      <c r="K9" s="128">
        <v>1648669</v>
      </c>
      <c r="L9" s="146">
        <v>1211793</v>
      </c>
    </row>
    <row r="10" spans="1:12" x14ac:dyDescent="0.15">
      <c r="A10" s="77" t="s">
        <v>68</v>
      </c>
      <c r="B10" s="94">
        <v>1621</v>
      </c>
      <c r="C10" s="95">
        <v>825</v>
      </c>
      <c r="D10" s="95">
        <v>773</v>
      </c>
      <c r="E10" s="128">
        <v>816</v>
      </c>
      <c r="F10" s="146">
        <v>860</v>
      </c>
      <c r="G10" s="77" t="s">
        <v>69</v>
      </c>
      <c r="H10" s="94">
        <v>270000</v>
      </c>
      <c r="I10" s="95">
        <v>210000</v>
      </c>
      <c r="J10" s="95">
        <v>240000</v>
      </c>
      <c r="K10" s="128">
        <v>250000</v>
      </c>
      <c r="L10" s="146">
        <v>230000</v>
      </c>
    </row>
    <row r="11" spans="1:12" x14ac:dyDescent="0.15">
      <c r="A11" s="77" t="s">
        <v>70</v>
      </c>
      <c r="B11" s="94">
        <v>2891</v>
      </c>
      <c r="C11" s="95">
        <v>129</v>
      </c>
      <c r="D11" s="95">
        <v>103</v>
      </c>
      <c r="E11" s="128">
        <v>93</v>
      </c>
      <c r="F11" s="146">
        <v>71</v>
      </c>
      <c r="G11" s="77" t="s">
        <v>71</v>
      </c>
      <c r="H11" s="94">
        <v>435380</v>
      </c>
      <c r="I11" s="95">
        <v>338600</v>
      </c>
      <c r="J11" s="95">
        <v>1039850</v>
      </c>
      <c r="K11" s="128">
        <v>356980</v>
      </c>
      <c r="L11" s="146">
        <v>254650</v>
      </c>
    </row>
    <row r="12" spans="1:12" x14ac:dyDescent="0.15">
      <c r="A12" s="77" t="s">
        <v>72</v>
      </c>
      <c r="B12" s="94">
        <v>67050</v>
      </c>
      <c r="C12" s="95">
        <v>31000</v>
      </c>
      <c r="D12" s="95">
        <v>14000</v>
      </c>
      <c r="E12" s="128">
        <v>0</v>
      </c>
      <c r="F12" s="146">
        <v>55300</v>
      </c>
      <c r="G12" s="77" t="s">
        <v>73</v>
      </c>
      <c r="H12" s="94">
        <v>122430</v>
      </c>
      <c r="I12" s="95">
        <v>108876</v>
      </c>
      <c r="J12" s="95">
        <v>103704</v>
      </c>
      <c r="K12" s="128">
        <v>93244</v>
      </c>
      <c r="L12" s="146">
        <v>130004</v>
      </c>
    </row>
    <row r="13" spans="1:12" x14ac:dyDescent="0.15">
      <c r="A13" s="77" t="s">
        <v>101</v>
      </c>
      <c r="B13" s="94"/>
      <c r="C13" s="95"/>
      <c r="D13" s="95"/>
      <c r="E13" s="128">
        <v>1152555</v>
      </c>
      <c r="F13" s="146"/>
      <c r="G13" s="77" t="s">
        <v>96</v>
      </c>
      <c r="H13" s="94">
        <v>0</v>
      </c>
      <c r="I13" s="95">
        <v>203850</v>
      </c>
      <c r="J13" s="95">
        <v>171234</v>
      </c>
      <c r="K13" s="128">
        <v>131922</v>
      </c>
      <c r="L13" s="146">
        <v>114156</v>
      </c>
    </row>
    <row r="14" spans="1:12" x14ac:dyDescent="0.15">
      <c r="A14" s="77" t="s">
        <v>74</v>
      </c>
      <c r="B14" s="96"/>
      <c r="C14" s="97"/>
      <c r="D14" s="97"/>
      <c r="E14" s="129"/>
      <c r="F14" s="147"/>
      <c r="G14" s="77" t="s">
        <v>102</v>
      </c>
      <c r="H14" s="94">
        <v>0</v>
      </c>
      <c r="I14" s="95">
        <v>0</v>
      </c>
      <c r="J14" s="95">
        <v>0</v>
      </c>
      <c r="K14" s="128">
        <v>1152555</v>
      </c>
      <c r="L14" s="146">
        <v>0</v>
      </c>
    </row>
    <row r="15" spans="1:12" x14ac:dyDescent="0.15">
      <c r="A15" s="77"/>
      <c r="B15" s="94"/>
      <c r="C15" s="95"/>
      <c r="D15" s="95"/>
      <c r="E15" s="128"/>
      <c r="F15" s="146"/>
      <c r="G15" s="77" t="s">
        <v>75</v>
      </c>
      <c r="H15" s="94">
        <v>10476</v>
      </c>
      <c r="I15" s="95">
        <v>11977</v>
      </c>
      <c r="J15" s="95">
        <v>38772</v>
      </c>
      <c r="K15" s="128">
        <v>0</v>
      </c>
      <c r="L15" s="146">
        <v>216</v>
      </c>
    </row>
    <row r="16" spans="1:12" x14ac:dyDescent="0.15">
      <c r="A16" s="77"/>
      <c r="B16" s="94"/>
      <c r="C16" s="95"/>
      <c r="D16" s="95"/>
      <c r="E16" s="128"/>
      <c r="F16" s="146"/>
      <c r="G16" s="77" t="s">
        <v>76</v>
      </c>
      <c r="H16" s="94">
        <v>501621</v>
      </c>
      <c r="I16" s="95">
        <v>500825</v>
      </c>
      <c r="J16" s="95">
        <v>500773</v>
      </c>
      <c r="K16" s="128">
        <v>500816</v>
      </c>
      <c r="L16" s="146">
        <v>500860</v>
      </c>
    </row>
    <row r="17" spans="1:12" x14ac:dyDescent="0.15">
      <c r="A17" s="77"/>
      <c r="B17" s="94"/>
      <c r="C17" s="95"/>
      <c r="D17" s="95"/>
      <c r="E17" s="128"/>
      <c r="F17" s="146"/>
      <c r="G17" s="77" t="s">
        <v>120</v>
      </c>
      <c r="H17" s="94"/>
      <c r="I17" s="95"/>
      <c r="J17" s="95"/>
      <c r="K17" s="128"/>
      <c r="L17" s="146">
        <v>422499</v>
      </c>
    </row>
    <row r="18" spans="1:12" ht="14.25" x14ac:dyDescent="0.15">
      <c r="A18" s="77" t="s">
        <v>77</v>
      </c>
      <c r="B18" s="98">
        <f>SUM(B5:B16)</f>
        <v>6179562</v>
      </c>
      <c r="C18" s="99">
        <f>SUM(C5:C16)</f>
        <v>5927954</v>
      </c>
      <c r="D18" s="99">
        <f>SUM(D5:D16)</f>
        <v>6760876</v>
      </c>
      <c r="E18" s="130">
        <f>SUM(E5:E16)</f>
        <v>7547404</v>
      </c>
      <c r="F18" s="148">
        <f>SUM(F5:F16)</f>
        <v>5848231</v>
      </c>
      <c r="G18" s="77" t="s">
        <v>77</v>
      </c>
      <c r="H18" s="98">
        <f>SUM(H5:H16)</f>
        <v>5772913</v>
      </c>
      <c r="I18" s="99">
        <f>SUM(I5:I16)</f>
        <v>6117890</v>
      </c>
      <c r="J18" s="99">
        <f>SUM(J5:J16)</f>
        <v>6911409</v>
      </c>
      <c r="K18" s="130">
        <f>SUM(K5:K16)</f>
        <v>7339002</v>
      </c>
      <c r="L18" s="148">
        <f>SUM(L5:L17)</f>
        <v>6177362</v>
      </c>
    </row>
    <row r="19" spans="1:12" x14ac:dyDescent="0.15">
      <c r="A19" s="78" t="s">
        <v>78</v>
      </c>
      <c r="B19" s="100">
        <v>6282053</v>
      </c>
      <c r="C19" s="101">
        <v>6688702</v>
      </c>
      <c r="D19" s="101">
        <v>6498766</v>
      </c>
      <c r="E19" s="131">
        <v>6348233</v>
      </c>
      <c r="F19" s="149">
        <v>6556635</v>
      </c>
      <c r="G19" s="78" t="s">
        <v>10</v>
      </c>
      <c r="H19" s="100">
        <v>6688702</v>
      </c>
      <c r="I19" s="101">
        <f>+C18+C19-I18</f>
        <v>6498766</v>
      </c>
      <c r="J19" s="101">
        <v>6348233</v>
      </c>
      <c r="K19" s="131">
        <f>+E20-K18</f>
        <v>6556635</v>
      </c>
      <c r="L19" s="90">
        <f>+F20-L18</f>
        <v>6227504</v>
      </c>
    </row>
    <row r="20" spans="1:12" ht="15" thickBot="1" x14ac:dyDescent="0.2">
      <c r="A20" s="79" t="s">
        <v>79</v>
      </c>
      <c r="B20" s="102">
        <f>SUM(B18:B19)</f>
        <v>12461615</v>
      </c>
      <c r="C20" s="103">
        <f>SUM(C18:C19)</f>
        <v>12616656</v>
      </c>
      <c r="D20" s="103">
        <f>SUM(D18:D19)</f>
        <v>13259642</v>
      </c>
      <c r="E20" s="132">
        <f>SUM(E18:E19)</f>
        <v>13895637</v>
      </c>
      <c r="F20" s="150">
        <f>SUM(F18:F19)</f>
        <v>12404866</v>
      </c>
      <c r="G20" s="79" t="s">
        <v>79</v>
      </c>
      <c r="H20" s="102">
        <f>SUM(H18:H19)</f>
        <v>12461615</v>
      </c>
      <c r="I20" s="103">
        <f>SUM(I18:I19)</f>
        <v>12616656</v>
      </c>
      <c r="J20" s="103">
        <f>SUM(J18:J19)</f>
        <v>13259642</v>
      </c>
      <c r="K20" s="132">
        <f>SUM(K18:K19)</f>
        <v>13895637</v>
      </c>
      <c r="L20" s="150">
        <f>SUM(L18:L19)</f>
        <v>12404866</v>
      </c>
    </row>
    <row r="21" spans="1:12" x14ac:dyDescent="0.15">
      <c r="A21" s="80"/>
      <c r="B21" s="94"/>
      <c r="C21" s="95"/>
      <c r="D21" s="125"/>
      <c r="E21" s="128"/>
      <c r="F21" s="146"/>
      <c r="G21" s="80"/>
      <c r="H21" s="94"/>
      <c r="I21" s="95"/>
      <c r="J21" s="95"/>
      <c r="K21" s="128"/>
      <c r="L21" s="146"/>
    </row>
    <row r="22" spans="1:12" ht="14.25" x14ac:dyDescent="0.15">
      <c r="A22" s="77" t="s">
        <v>80</v>
      </c>
      <c r="B22" s="98">
        <f>+H19-B19</f>
        <v>406649</v>
      </c>
      <c r="C22" s="99">
        <f>+I19-C19</f>
        <v>-189936</v>
      </c>
      <c r="D22" s="99">
        <f>+J19-D19</f>
        <v>-150533</v>
      </c>
      <c r="E22" s="130">
        <f>+K19-E19</f>
        <v>208402</v>
      </c>
      <c r="F22" s="148">
        <f>+L19-F19</f>
        <v>-329131</v>
      </c>
      <c r="G22" s="80"/>
      <c r="H22" s="94"/>
      <c r="I22" s="95"/>
      <c r="J22" s="95"/>
      <c r="K22" s="128"/>
      <c r="L22" s="146"/>
    </row>
    <row r="23" spans="1:12" ht="15" thickBot="1" x14ac:dyDescent="0.2">
      <c r="A23" s="79" t="s">
        <v>81</v>
      </c>
      <c r="B23" s="104">
        <v>8390956</v>
      </c>
      <c r="C23" s="105">
        <v>8891781</v>
      </c>
      <c r="D23" s="105">
        <v>9392554</v>
      </c>
      <c r="E23" s="133">
        <v>9893370</v>
      </c>
      <c r="F23" s="151">
        <v>10394230</v>
      </c>
      <c r="G23" s="81"/>
      <c r="H23" s="117"/>
      <c r="I23" s="118"/>
      <c r="J23" s="118"/>
      <c r="K23" s="140"/>
      <c r="L23" s="158"/>
    </row>
    <row r="24" spans="1:12" x14ac:dyDescent="0.15">
      <c r="A24" s="77"/>
      <c r="B24" s="94"/>
      <c r="C24" s="95"/>
      <c r="D24" s="95"/>
      <c r="E24" s="128"/>
      <c r="F24" s="146"/>
      <c r="G24" s="77"/>
      <c r="H24" s="94"/>
      <c r="I24" s="95"/>
      <c r="J24" s="95"/>
      <c r="K24" s="128"/>
      <c r="L24" s="146"/>
    </row>
    <row r="25" spans="1:12" x14ac:dyDescent="0.15">
      <c r="A25" s="77" t="s">
        <v>82</v>
      </c>
      <c r="B25" s="94">
        <v>3146220</v>
      </c>
      <c r="C25" s="95">
        <v>2739210</v>
      </c>
      <c r="D25" s="95">
        <v>2300063</v>
      </c>
      <c r="E25" s="128">
        <v>2220000</v>
      </c>
      <c r="F25" s="146">
        <v>2004000</v>
      </c>
      <c r="G25" s="82" t="s">
        <v>83</v>
      </c>
      <c r="H25" s="94">
        <v>3515000</v>
      </c>
      <c r="I25" s="95">
        <v>4475000</v>
      </c>
      <c r="J25" s="95">
        <v>4400000</v>
      </c>
      <c r="K25" s="128">
        <v>4565000</v>
      </c>
      <c r="L25" s="146">
        <v>4310000</v>
      </c>
    </row>
    <row r="26" spans="1:12" x14ac:dyDescent="0.15">
      <c r="A26" s="77" t="s">
        <v>121</v>
      </c>
      <c r="B26" s="94"/>
      <c r="C26" s="95"/>
      <c r="D26" s="95"/>
      <c r="E26" s="128"/>
      <c r="F26" s="146">
        <v>422499</v>
      </c>
      <c r="G26" s="82"/>
      <c r="H26" s="94"/>
      <c r="I26" s="95"/>
      <c r="J26" s="95"/>
      <c r="K26" s="128"/>
      <c r="L26" s="146"/>
    </row>
    <row r="27" spans="1:12" x14ac:dyDescent="0.15">
      <c r="A27" s="77" t="s">
        <v>84</v>
      </c>
      <c r="B27" s="94">
        <v>8433008</v>
      </c>
      <c r="C27" s="95">
        <v>8064228</v>
      </c>
      <c r="D27" s="95">
        <v>6328438</v>
      </c>
      <c r="E27" s="128">
        <v>4228501</v>
      </c>
      <c r="F27" s="146">
        <v>1883501</v>
      </c>
      <c r="G27" s="77" t="s">
        <v>84</v>
      </c>
      <c r="H27" s="94">
        <v>8064228</v>
      </c>
      <c r="I27" s="95">
        <f>+C29-I25</f>
        <v>6328438</v>
      </c>
      <c r="J27" s="95">
        <f>+D29-J25</f>
        <v>4228501</v>
      </c>
      <c r="K27" s="128">
        <f>+E29-K25</f>
        <v>1883501</v>
      </c>
      <c r="L27" s="146">
        <f>+F29-L25</f>
        <v>0</v>
      </c>
    </row>
    <row r="28" spans="1:12" x14ac:dyDescent="0.15">
      <c r="A28" s="83"/>
      <c r="B28" s="106"/>
      <c r="C28" s="107"/>
      <c r="D28" s="107"/>
      <c r="E28" s="134"/>
      <c r="F28" s="152"/>
      <c r="G28" s="83"/>
      <c r="H28" s="113"/>
      <c r="I28" s="119"/>
      <c r="J28" s="119"/>
      <c r="K28" s="141"/>
      <c r="L28" s="159"/>
    </row>
    <row r="29" spans="1:12" ht="15" thickBot="1" x14ac:dyDescent="0.2">
      <c r="A29" s="79" t="s">
        <v>79</v>
      </c>
      <c r="B29" s="104">
        <f>SUM(B25:B28)</f>
        <v>11579228</v>
      </c>
      <c r="C29" s="105">
        <f>SUM(C25:C28)</f>
        <v>10803438</v>
      </c>
      <c r="D29" s="105">
        <f>SUM(D25:D28)</f>
        <v>8628501</v>
      </c>
      <c r="E29" s="133">
        <f>SUM(E25:E28)</f>
        <v>6448501</v>
      </c>
      <c r="F29" s="151">
        <f>SUM(F25:F28)</f>
        <v>4310000</v>
      </c>
      <c r="G29" s="79" t="s">
        <v>79</v>
      </c>
      <c r="H29" s="104">
        <f>SUM(H25:H27)</f>
        <v>11579228</v>
      </c>
      <c r="I29" s="105">
        <f>SUM(I25:I27)</f>
        <v>10803438</v>
      </c>
      <c r="J29" s="105">
        <f>SUM(J25:J27)</f>
        <v>8628501</v>
      </c>
      <c r="K29" s="133">
        <f>SUM(K25:K27)</f>
        <v>6448501</v>
      </c>
      <c r="L29" s="151">
        <f>SUM(L25:L27)</f>
        <v>4310000</v>
      </c>
    </row>
    <row r="30" spans="1:12" x14ac:dyDescent="0.15">
      <c r="A30" s="77"/>
      <c r="B30" s="108"/>
      <c r="C30" s="109"/>
      <c r="D30" s="109"/>
      <c r="E30" s="135"/>
      <c r="F30" s="153"/>
      <c r="G30" s="77"/>
      <c r="H30" s="94"/>
      <c r="I30" s="95"/>
      <c r="J30" s="125"/>
      <c r="K30" s="128"/>
      <c r="L30" s="146"/>
    </row>
    <row r="31" spans="1:12" x14ac:dyDescent="0.15">
      <c r="A31" s="77" t="s">
        <v>85</v>
      </c>
      <c r="B31" s="110">
        <v>0</v>
      </c>
      <c r="C31" s="111">
        <v>0</v>
      </c>
      <c r="D31" s="111">
        <v>0</v>
      </c>
      <c r="E31" s="136">
        <v>0</v>
      </c>
      <c r="F31" s="154">
        <v>0</v>
      </c>
      <c r="G31" s="77" t="s">
        <v>86</v>
      </c>
      <c r="H31" s="94">
        <v>0</v>
      </c>
      <c r="I31" s="95">
        <v>1165995</v>
      </c>
      <c r="J31" s="95">
        <v>460000</v>
      </c>
      <c r="K31" s="128">
        <v>0</v>
      </c>
      <c r="L31" s="146">
        <v>1894200</v>
      </c>
    </row>
    <row r="32" spans="1:12" x14ac:dyDescent="0.15">
      <c r="A32" s="77" t="s">
        <v>87</v>
      </c>
      <c r="B32" s="110">
        <v>4203356</v>
      </c>
      <c r="C32" s="111">
        <v>4203356</v>
      </c>
      <c r="D32" s="111">
        <v>3037361</v>
      </c>
      <c r="E32" s="136">
        <v>2577361</v>
      </c>
      <c r="F32" s="154">
        <v>2577361</v>
      </c>
      <c r="G32" s="77" t="s">
        <v>87</v>
      </c>
      <c r="H32" s="94">
        <v>4203356</v>
      </c>
      <c r="I32" s="95">
        <f>+C31+C32-I31</f>
        <v>3037361</v>
      </c>
      <c r="J32" s="95">
        <f>+D31+D32-J31</f>
        <v>2577361</v>
      </c>
      <c r="K32" s="128">
        <f>+D31+D32-K31</f>
        <v>3037361</v>
      </c>
      <c r="L32" s="146">
        <f>+E31+E32-L31</f>
        <v>683161</v>
      </c>
    </row>
    <row r="33" spans="1:12" x14ac:dyDescent="0.15">
      <c r="A33" s="77" t="s">
        <v>88</v>
      </c>
      <c r="B33" s="110">
        <v>14760175</v>
      </c>
      <c r="C33" s="112">
        <v>7877256</v>
      </c>
      <c r="D33" s="112">
        <v>83000</v>
      </c>
      <c r="E33" s="137">
        <v>0</v>
      </c>
      <c r="F33" s="155">
        <v>0</v>
      </c>
      <c r="G33" s="84" t="s">
        <v>89</v>
      </c>
      <c r="H33" s="110">
        <v>14213583</v>
      </c>
      <c r="I33" s="120">
        <v>2150027</v>
      </c>
      <c r="J33" s="120">
        <v>6020342</v>
      </c>
      <c r="K33" s="142">
        <v>0</v>
      </c>
      <c r="L33" s="160">
        <v>0</v>
      </c>
    </row>
    <row r="34" spans="1:12" x14ac:dyDescent="0.15">
      <c r="A34" s="77" t="s">
        <v>90</v>
      </c>
      <c r="B34" s="94">
        <v>1283808</v>
      </c>
      <c r="C34" s="112">
        <v>1830400</v>
      </c>
      <c r="D34" s="112">
        <v>7557629</v>
      </c>
      <c r="E34" s="137">
        <v>1620287</v>
      </c>
      <c r="F34" s="155">
        <v>1620287</v>
      </c>
      <c r="G34" s="84" t="s">
        <v>90</v>
      </c>
      <c r="H34" s="110">
        <v>1830400</v>
      </c>
      <c r="I34" s="120">
        <f>+C33+C34-I33</f>
        <v>7557629</v>
      </c>
      <c r="J34" s="120">
        <f>+D33+D34-J33</f>
        <v>1620287</v>
      </c>
      <c r="K34" s="142">
        <f>+D33+D34-K33</f>
        <v>7640629</v>
      </c>
      <c r="L34" s="160">
        <f>+E33+E34-L33</f>
        <v>1620287</v>
      </c>
    </row>
    <row r="35" spans="1:12" x14ac:dyDescent="0.15">
      <c r="A35" s="83"/>
      <c r="B35" s="113"/>
      <c r="C35" s="114"/>
      <c r="D35" s="114"/>
      <c r="E35" s="138"/>
      <c r="F35" s="156"/>
      <c r="G35" s="85" t="s">
        <v>91</v>
      </c>
      <c r="H35" s="121"/>
      <c r="I35" s="119"/>
      <c r="J35" s="119"/>
      <c r="K35" s="141"/>
      <c r="L35" s="159"/>
    </row>
    <row r="36" spans="1:12" ht="15" thickBot="1" x14ac:dyDescent="0.2">
      <c r="A36" s="86" t="s">
        <v>79</v>
      </c>
      <c r="B36" s="115">
        <f>SUM(B31:B35)</f>
        <v>20247339</v>
      </c>
      <c r="C36" s="116">
        <f>SUM(C31:C34)</f>
        <v>13911012</v>
      </c>
      <c r="D36" s="116">
        <f>SUM(D31:D34)</f>
        <v>10677990</v>
      </c>
      <c r="E36" s="139">
        <f>SUM(E31:E34)</f>
        <v>4197648</v>
      </c>
      <c r="F36" s="157">
        <f>SUM(F31:F34)</f>
        <v>4197648</v>
      </c>
      <c r="G36" s="86" t="s">
        <v>79</v>
      </c>
      <c r="H36" s="115">
        <f>SUM(H31:H35)</f>
        <v>20247339</v>
      </c>
      <c r="I36" s="122">
        <f>SUM(I31:I35)</f>
        <v>13911012</v>
      </c>
      <c r="J36" s="122">
        <f>SUM(J31:J35)</f>
        <v>10677990</v>
      </c>
      <c r="K36" s="143">
        <f>SUM(K31:K35)</f>
        <v>10677990</v>
      </c>
      <c r="L36" s="161">
        <f>SUM(L31:L35)</f>
        <v>4197648</v>
      </c>
    </row>
    <row r="37" spans="1:12" x14ac:dyDescent="0.15">
      <c r="A37" s="72"/>
      <c r="B37" s="73"/>
      <c r="C37" s="73"/>
      <c r="D37" s="73"/>
      <c r="E37" s="73"/>
      <c r="F37" s="73"/>
      <c r="G37" s="87"/>
      <c r="H37" s="73"/>
      <c r="I37" s="73"/>
      <c r="J37" s="73"/>
      <c r="K37" s="73"/>
      <c r="L37" s="73"/>
    </row>
  </sheetData>
  <phoneticPr fontId="3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収支計算書</vt:lpstr>
      <vt:lpstr>貸借対照表</vt:lpstr>
      <vt:lpstr>部門別</vt:lpstr>
      <vt:lpstr>Sheet1</vt:lpstr>
      <vt:lpstr>収支計算書!Print_Area</vt:lpstr>
      <vt:lpstr>貸借対照表!Print_Area</vt:lpstr>
      <vt:lpstr>部門別!Print_Area</vt:lpstr>
    </vt:vector>
  </TitlesOfParts>
  <Company>スクールシステムセンター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早稲田実業学校</dc:creator>
  <cp:lastModifiedBy>千代田智光</cp:lastModifiedBy>
  <cp:lastPrinted>2020-07-31T01:32:07Z</cp:lastPrinted>
  <dcterms:created xsi:type="dcterms:W3CDTF">2002-03-27T06:14:50Z</dcterms:created>
  <dcterms:modified xsi:type="dcterms:W3CDTF">2020-08-27T01:54:51Z</dcterms:modified>
</cp:coreProperties>
</file>